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95" windowHeight="12315" tabRatio="789" activeTab="4"/>
  </bookViews>
  <sheets>
    <sheet name="安盘高速桥梁工程名称一览表" sheetId="1" r:id="rId1"/>
    <sheet name="安盘高速隧道工程名称一览表" sheetId="2" r:id="rId2"/>
    <sheet name="安盘高速公路互通名称一览表" sheetId="3" r:id="rId3"/>
    <sheet name="安盘高速服务区（停车区）名称一览表" sheetId="4" r:id="rId4"/>
    <sheet name="安盘高速公路收费站名称一览表" sheetId="5" r:id="rId5"/>
  </sheets>
  <definedNames>
    <definedName name="_xlnm._FilterDatabase" localSheetId="0" hidden="1">安盘高速桥梁工程名称一览表!$C$3:$C$233</definedName>
    <definedName name="_xlnm.Print_Area" localSheetId="3">'安盘高速服务区（停车区）名称一览表'!$A$1:$D$6</definedName>
    <definedName name="_xlnm.Print_Area" localSheetId="2">安盘高速公路互通名称一览表!$A$1:$D$14</definedName>
    <definedName name="_xlnm.Print_Area" localSheetId="4">安盘高速公路收费站名称一览表!$A$1:$D$12</definedName>
    <definedName name="_xlnm.Print_Area" localSheetId="1">安盘高速隧道工程名称一览表!$A$1:$F$49</definedName>
    <definedName name="_xlnm.Print_Titles" localSheetId="0">安盘高速桥梁工程名称一览表!$4:$4</definedName>
    <definedName name="_xlnm.Print_Titles" localSheetId="1">安盘高速隧道工程名称一览表!$2:$2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<sst xmlns="http://schemas.openxmlformats.org/spreadsheetml/2006/main" count="517" uniqueCount="273">
  <si>
    <t>附件：</t>
  </si>
  <si>
    <t>沪昆国家高速公路安顺至盘州（黔滇界）段扩容工程桥梁、隧道、互通、服务区、收费站名称一览表</t>
  </si>
  <si>
    <t>沪昆国家高速公路安顺至盘州（黔滇界）段扩容工程桥梁统计表</t>
  </si>
  <si>
    <t>序号</t>
  </si>
  <si>
    <t>桥名</t>
  </si>
  <si>
    <t>中心桩号</t>
  </si>
  <si>
    <t>桥梁起点</t>
  </si>
  <si>
    <t>桥梁止点</t>
  </si>
  <si>
    <t>桥梁全长（m）</t>
  </si>
  <si>
    <t>十二营大桥</t>
  </si>
  <si>
    <t>左幅</t>
  </si>
  <si>
    <t>右幅</t>
  </si>
  <si>
    <r>
      <rPr>
        <sz val="16"/>
        <color rgb="FF000000"/>
        <rFont val="等线"/>
        <charset val="134"/>
      </rPr>
      <t>高管村</t>
    </r>
    <r>
      <rPr>
        <sz val="16"/>
        <color rgb="FF000000"/>
        <rFont val="Calibri"/>
        <charset val="134"/>
      </rPr>
      <t>1</t>
    </r>
    <r>
      <rPr>
        <sz val="16"/>
        <color rgb="FF000000"/>
        <rFont val="仿宋_GB2312"/>
        <charset val="134"/>
      </rPr>
      <t>号大桥</t>
    </r>
  </si>
  <si>
    <r>
      <rPr>
        <sz val="16"/>
        <color rgb="FF000000"/>
        <rFont val="等线"/>
        <charset val="134"/>
      </rPr>
      <t>高管村</t>
    </r>
    <r>
      <rPr>
        <sz val="16"/>
        <color rgb="FF000000"/>
        <rFont val="Calibri"/>
        <charset val="134"/>
      </rPr>
      <t>2</t>
    </r>
    <r>
      <rPr>
        <sz val="16"/>
        <color rgb="FF000000"/>
        <rFont val="等线"/>
        <charset val="134"/>
      </rPr>
      <t>号大桥</t>
    </r>
  </si>
  <si>
    <r>
      <rPr>
        <sz val="16"/>
        <color rgb="FF000000"/>
        <rFont val="等线"/>
        <charset val="134"/>
      </rPr>
      <t>豹子坡</t>
    </r>
    <r>
      <rPr>
        <sz val="16"/>
        <color rgb="FF000000"/>
        <rFont val="仿宋_GB2312"/>
        <charset val="134"/>
      </rPr>
      <t>大桥</t>
    </r>
  </si>
  <si>
    <r>
      <rPr>
        <sz val="16"/>
        <color rgb="FF000000"/>
        <rFont val="等线"/>
        <charset val="134"/>
      </rPr>
      <t>三块田中</t>
    </r>
    <r>
      <rPr>
        <sz val="16"/>
        <color rgb="FF000000"/>
        <rFont val="仿宋_GB2312"/>
        <charset val="134"/>
      </rPr>
      <t>桥</t>
    </r>
  </si>
  <si>
    <t>安普城市大道跨线桥</t>
  </si>
  <si>
    <t>普定南环跨线桥</t>
  </si>
  <si>
    <r>
      <rPr>
        <sz val="16"/>
        <color rgb="FF000000"/>
        <rFont val="等线"/>
        <charset val="134"/>
      </rPr>
      <t>黄土坡中</t>
    </r>
    <r>
      <rPr>
        <sz val="16"/>
        <color rgb="FF000000"/>
        <rFont val="仿宋_GB2312"/>
        <charset val="134"/>
      </rPr>
      <t>桥</t>
    </r>
  </si>
  <si>
    <r>
      <rPr>
        <sz val="16"/>
        <color rgb="FF000000"/>
        <rFont val="等线"/>
        <charset val="134"/>
      </rPr>
      <t>黄土坡</t>
    </r>
    <r>
      <rPr>
        <sz val="16"/>
        <color rgb="FF000000"/>
        <rFont val="仿宋_GB2312"/>
        <charset val="134"/>
      </rPr>
      <t>大桥</t>
    </r>
  </si>
  <si>
    <r>
      <rPr>
        <sz val="16"/>
        <color rgb="FF000000"/>
        <rFont val="等线"/>
        <charset val="134"/>
      </rPr>
      <t>普定特</t>
    </r>
    <r>
      <rPr>
        <sz val="16"/>
        <color rgb="FF000000"/>
        <rFont val="仿宋_GB2312"/>
        <charset val="134"/>
      </rPr>
      <t>大桥</t>
    </r>
  </si>
  <si>
    <r>
      <rPr>
        <sz val="16"/>
        <rFont val="等线"/>
        <charset val="134"/>
      </rPr>
      <t>青年队</t>
    </r>
    <r>
      <rPr>
        <sz val="16"/>
        <rFont val="仿宋_GB2312"/>
        <charset val="134"/>
      </rPr>
      <t>大桥</t>
    </r>
  </si>
  <si>
    <r>
      <rPr>
        <sz val="16"/>
        <rFont val="等线"/>
        <charset val="134"/>
      </rPr>
      <t>新寨特</t>
    </r>
    <r>
      <rPr>
        <sz val="16"/>
        <rFont val="仿宋_GB2312"/>
        <charset val="134"/>
      </rPr>
      <t>大桥</t>
    </r>
  </si>
  <si>
    <r>
      <rPr>
        <sz val="16"/>
        <rFont val="等线"/>
        <charset val="134"/>
      </rPr>
      <t>新寨</t>
    </r>
    <r>
      <rPr>
        <sz val="16"/>
        <rFont val="仿宋_GB2312"/>
        <charset val="134"/>
      </rPr>
      <t>大桥</t>
    </r>
  </si>
  <si>
    <r>
      <rPr>
        <sz val="16"/>
        <rFont val="等线"/>
        <charset val="134"/>
      </rPr>
      <t>右</t>
    </r>
    <r>
      <rPr>
        <sz val="16"/>
        <rFont val="仿宋_GB2312"/>
        <charset val="134"/>
      </rPr>
      <t>幅</t>
    </r>
  </si>
  <si>
    <t>马场互通主线1号桥</t>
  </si>
  <si>
    <t>马场互通主线2号桥</t>
  </si>
  <si>
    <r>
      <rPr>
        <sz val="16"/>
        <rFont val="等线"/>
        <charset val="134"/>
      </rPr>
      <t>上官寨</t>
    </r>
    <r>
      <rPr>
        <sz val="16"/>
        <rFont val="Calibri"/>
        <charset val="134"/>
      </rPr>
      <t>1</t>
    </r>
    <r>
      <rPr>
        <sz val="16"/>
        <rFont val="等线"/>
        <charset val="134"/>
      </rPr>
      <t>号</t>
    </r>
    <r>
      <rPr>
        <sz val="16"/>
        <rFont val="仿宋_GB2312"/>
        <charset val="134"/>
      </rPr>
      <t>大桥</t>
    </r>
  </si>
  <si>
    <r>
      <rPr>
        <sz val="16"/>
        <rFont val="等线"/>
        <charset val="134"/>
      </rPr>
      <t>上官寨</t>
    </r>
    <r>
      <rPr>
        <sz val="16"/>
        <rFont val="Calibri"/>
        <charset val="134"/>
      </rPr>
      <t>2</t>
    </r>
    <r>
      <rPr>
        <sz val="16"/>
        <rFont val="等线"/>
        <charset val="134"/>
      </rPr>
      <t>号</t>
    </r>
    <r>
      <rPr>
        <sz val="16"/>
        <rFont val="仿宋_GB2312"/>
        <charset val="134"/>
      </rPr>
      <t>大桥</t>
    </r>
  </si>
  <si>
    <r>
      <rPr>
        <sz val="16"/>
        <color rgb="FF000000"/>
        <rFont val="等线"/>
        <charset val="134"/>
      </rPr>
      <t>洗马河</t>
    </r>
    <r>
      <rPr>
        <sz val="16"/>
        <color rgb="FF000000"/>
        <rFont val="仿宋_GB2312"/>
        <charset val="134"/>
      </rPr>
      <t>大桥</t>
    </r>
  </si>
  <si>
    <r>
      <rPr>
        <sz val="16"/>
        <rFont val="等线"/>
        <charset val="134"/>
      </rPr>
      <t>老猴冲</t>
    </r>
    <r>
      <rPr>
        <sz val="16"/>
        <rFont val="仿宋_GB2312"/>
        <charset val="134"/>
      </rPr>
      <t>大桥</t>
    </r>
  </si>
  <si>
    <t>那扯大桥</t>
  </si>
  <si>
    <t>龙河互通主线跨线桥</t>
  </si>
  <si>
    <t>张家寨1号大桥</t>
  </si>
  <si>
    <t>张家寨2号大桥</t>
  </si>
  <si>
    <t>石丫口1号大桥</t>
  </si>
  <si>
    <t>石丫口2号大桥</t>
  </si>
  <si>
    <t>徐家湾大桥</t>
  </si>
  <si>
    <t xml:space="preserve"> 张家冲大桥</t>
  </si>
  <si>
    <t>荒田1号大桥</t>
  </si>
  <si>
    <t>荒田2号大桥</t>
  </si>
  <si>
    <t>麻地1号特大桥</t>
  </si>
  <si>
    <t>麻地2号中桥</t>
  </si>
  <si>
    <t>古牛河特大桥</t>
  </si>
  <si>
    <t>黄寨1号大桥</t>
  </si>
  <si>
    <t>黄寨2号大桥</t>
  </si>
  <si>
    <t>半坡大桥</t>
  </si>
  <si>
    <t>发射1号大桥</t>
  </si>
  <si>
    <t>发射2号大桥</t>
  </si>
  <si>
    <t>春垭坪大桥</t>
  </si>
  <si>
    <t>天门特大桥</t>
  </si>
  <si>
    <t>瓦房大桥</t>
  </si>
  <si>
    <t>鸡场大桥</t>
  </si>
  <si>
    <t>蔡家田大桥</t>
  </si>
  <si>
    <t>大水沟大桥</t>
  </si>
  <si>
    <t>拱桥寨大桥</t>
  </si>
  <si>
    <t>官家屋基大桥</t>
  </si>
  <si>
    <t>凉水井大桥</t>
  </si>
  <si>
    <t>磨石坡大桥</t>
  </si>
  <si>
    <t>六车河特大桥</t>
  </si>
  <si>
    <t>卧落大桥</t>
  </si>
  <si>
    <t>树林头1号大桥</t>
  </si>
  <si>
    <t>树林头2号大桥</t>
  </si>
  <si>
    <t>沙河大桥</t>
  </si>
  <si>
    <t>画廊特大桥</t>
  </si>
  <si>
    <t>淤泥大桥</t>
  </si>
  <si>
    <t>罗多大桥</t>
  </si>
  <si>
    <t>新寨沟大桥</t>
  </si>
  <si>
    <t>椅柯大桥</t>
  </si>
  <si>
    <t>鸡场坪东互通主线跨线桥</t>
  </si>
  <si>
    <t>K133+404</t>
  </si>
  <si>
    <t>中坝大桥</t>
  </si>
  <si>
    <t>余家沟大桥</t>
  </si>
  <si>
    <t>小箐口大桥</t>
  </si>
  <si>
    <t>茅家寨大桥</t>
  </si>
  <si>
    <t>温家寨大桥</t>
  </si>
  <si>
    <t>店子上大桥</t>
  </si>
  <si>
    <t>平地头大桥</t>
  </si>
  <si>
    <t>杨家寨大桥</t>
  </si>
  <si>
    <t>下岩脚大桥</t>
  </si>
  <si>
    <t>上岩脚大桥</t>
  </si>
  <si>
    <t>海坝1号大桥</t>
  </si>
  <si>
    <t>海坝2号大桥</t>
  </si>
  <si>
    <t>卡河大桥</t>
  </si>
  <si>
    <t>冬瓜山大桥</t>
  </si>
  <si>
    <t>岩鹰山中桥</t>
  </si>
  <si>
    <t>盘关特大桥</t>
  </si>
  <si>
    <t>川坝大桥</t>
  </si>
  <si>
    <t>大蒿地大桥</t>
  </si>
  <si>
    <t>百石荞特大桥</t>
  </si>
  <si>
    <t>河沟头大桥</t>
  </si>
  <si>
    <t>主线合计</t>
  </si>
  <si>
    <t>左幅总长（77座）</t>
  </si>
  <si>
    <t>右幅总长（76座）</t>
  </si>
  <si>
    <t>整幅桥长</t>
  </si>
  <si>
    <t>十二营互通</t>
  </si>
  <si>
    <t>匝B桥</t>
  </si>
  <si>
    <r>
      <rPr>
        <sz val="16"/>
        <rFont val="仿宋_GB2312"/>
        <charset val="134"/>
      </rPr>
      <t>匝</t>
    </r>
    <r>
      <rPr>
        <sz val="16"/>
        <rFont val="宋体"/>
        <charset val="134"/>
      </rPr>
      <t>C</t>
    </r>
    <r>
      <rPr>
        <sz val="16"/>
        <rFont val="仿宋_GB2312"/>
        <charset val="134"/>
      </rPr>
      <t>桥</t>
    </r>
  </si>
  <si>
    <r>
      <rPr>
        <sz val="16"/>
        <rFont val="仿宋_GB2312"/>
        <charset val="134"/>
      </rPr>
      <t>匝</t>
    </r>
    <r>
      <rPr>
        <sz val="16"/>
        <rFont val="宋体"/>
        <charset val="134"/>
      </rPr>
      <t>D</t>
    </r>
    <r>
      <rPr>
        <sz val="16"/>
        <rFont val="Calibri"/>
        <charset val="134"/>
      </rPr>
      <t>1</t>
    </r>
    <r>
      <rPr>
        <sz val="16"/>
        <rFont val="等线"/>
        <charset val="134"/>
      </rPr>
      <t>号</t>
    </r>
    <r>
      <rPr>
        <sz val="16"/>
        <rFont val="仿宋_GB2312"/>
        <charset val="134"/>
      </rPr>
      <t>桥</t>
    </r>
  </si>
  <si>
    <r>
      <rPr>
        <sz val="16"/>
        <rFont val="仿宋_GB2312"/>
        <charset val="134"/>
      </rPr>
      <t>匝</t>
    </r>
    <r>
      <rPr>
        <sz val="16"/>
        <rFont val="宋体"/>
        <charset val="134"/>
      </rPr>
      <t>D</t>
    </r>
    <r>
      <rPr>
        <sz val="16"/>
        <rFont val="Calibri"/>
        <charset val="134"/>
      </rPr>
      <t>2</t>
    </r>
    <r>
      <rPr>
        <sz val="16"/>
        <rFont val="等线"/>
        <charset val="134"/>
      </rPr>
      <t>号</t>
    </r>
    <r>
      <rPr>
        <sz val="16"/>
        <rFont val="仿宋_GB2312"/>
        <charset val="134"/>
      </rPr>
      <t>桥</t>
    </r>
  </si>
  <si>
    <r>
      <rPr>
        <sz val="16"/>
        <rFont val="仿宋_GB2312"/>
        <charset val="134"/>
      </rPr>
      <t>匝</t>
    </r>
    <r>
      <rPr>
        <sz val="16"/>
        <rFont val="宋体"/>
        <charset val="134"/>
      </rPr>
      <t>D3号</t>
    </r>
    <r>
      <rPr>
        <sz val="16"/>
        <rFont val="仿宋_GB2312"/>
        <charset val="134"/>
      </rPr>
      <t>桥</t>
    </r>
  </si>
  <si>
    <r>
      <rPr>
        <sz val="16"/>
        <rFont val="仿宋_GB2312"/>
        <charset val="134"/>
      </rPr>
      <t>匝</t>
    </r>
    <r>
      <rPr>
        <sz val="16"/>
        <rFont val="等线"/>
        <charset val="134"/>
      </rPr>
      <t>E</t>
    </r>
    <r>
      <rPr>
        <sz val="16"/>
        <rFont val="仿宋_GB2312"/>
        <charset val="134"/>
      </rPr>
      <t>桥</t>
    </r>
  </si>
  <si>
    <r>
      <rPr>
        <sz val="16"/>
        <rFont val="仿宋_GB2312"/>
        <charset val="134"/>
      </rPr>
      <t>匝</t>
    </r>
    <r>
      <rPr>
        <sz val="16"/>
        <rFont val="等线"/>
        <charset val="134"/>
      </rPr>
      <t>F</t>
    </r>
    <r>
      <rPr>
        <sz val="16"/>
        <rFont val="仿宋_GB2312"/>
        <charset val="134"/>
      </rPr>
      <t>桥</t>
    </r>
  </si>
  <si>
    <t>普定南互通</t>
  </si>
  <si>
    <r>
      <rPr>
        <sz val="16"/>
        <rFont val="仿宋_GB2312"/>
        <charset val="134"/>
      </rPr>
      <t>匝</t>
    </r>
    <r>
      <rPr>
        <sz val="16"/>
        <rFont val="等线"/>
        <charset val="134"/>
      </rPr>
      <t>H</t>
    </r>
    <r>
      <rPr>
        <sz val="16"/>
        <rFont val="仿宋_GB2312"/>
        <charset val="134"/>
      </rPr>
      <t>桥</t>
    </r>
  </si>
  <si>
    <r>
      <rPr>
        <sz val="16"/>
        <rFont val="仿宋_GB2312"/>
        <charset val="134"/>
      </rPr>
      <t>匝</t>
    </r>
    <r>
      <rPr>
        <sz val="16"/>
        <rFont val="等线"/>
        <charset val="134"/>
      </rPr>
      <t>I</t>
    </r>
    <r>
      <rPr>
        <sz val="16"/>
        <rFont val="仿宋_GB2312"/>
        <charset val="134"/>
      </rPr>
      <t>桥</t>
    </r>
  </si>
  <si>
    <t>龙河互通</t>
  </si>
  <si>
    <t>匝A桥</t>
  </si>
  <si>
    <t>互通</t>
  </si>
  <si>
    <t>连接线桥</t>
  </si>
  <si>
    <t>岩脚东互通</t>
  </si>
  <si>
    <t>匝D桥</t>
  </si>
  <si>
    <t>荒田枢纽互通</t>
  </si>
  <si>
    <t>匝C1号桥</t>
  </si>
  <si>
    <t>匝C2号桥</t>
  </si>
  <si>
    <t>匝D1号桥</t>
  </si>
  <si>
    <t>匝D2号桥</t>
  </si>
  <si>
    <t>匝D3号桥</t>
  </si>
  <si>
    <t>匝E桥</t>
  </si>
  <si>
    <t>匝F桥</t>
  </si>
  <si>
    <t>匝G桥</t>
  </si>
  <si>
    <t>匝I1号桥</t>
  </si>
  <si>
    <t>匝I2号桥</t>
  </si>
  <si>
    <t>匝J桥</t>
  </si>
  <si>
    <t>花戛互通</t>
  </si>
  <si>
    <t>连接线1号桥</t>
  </si>
  <si>
    <t>连接线2号桥</t>
  </si>
  <si>
    <t>娘娘山互通</t>
  </si>
  <si>
    <t>乐多互通</t>
  </si>
  <si>
    <t>匝C桥</t>
  </si>
  <si>
    <t>匝H桥</t>
  </si>
  <si>
    <t>匝L桥</t>
  </si>
  <si>
    <t>滑石枢纽</t>
  </si>
  <si>
    <t>A匝道1号桥</t>
  </si>
  <si>
    <t>A匝道2号桥</t>
  </si>
  <si>
    <t>B匝道桥</t>
  </si>
  <si>
    <t>D匝道桥</t>
  </si>
  <si>
    <t>E匝道桥</t>
  </si>
  <si>
    <t>G匝道桥</t>
  </si>
  <si>
    <t>水盘高速主线拼宽桥</t>
  </si>
  <si>
    <t>盘关互通</t>
  </si>
  <si>
    <t>EK0+406.260</t>
  </si>
  <si>
    <t>EK0+326.26</t>
  </si>
  <si>
    <t>EK0+486.26</t>
  </si>
  <si>
    <t>盘关连接线</t>
  </si>
  <si>
    <t>拖长江大桥</t>
  </si>
  <si>
    <t>连接线</t>
  </si>
  <si>
    <t>LK0+070.000</t>
  </si>
  <si>
    <t>大坡上1号中桥</t>
  </si>
  <si>
    <t>LK1+925.000</t>
  </si>
  <si>
    <t>大坡上2号中桥</t>
  </si>
  <si>
    <t>LK2+290.000</t>
  </si>
  <si>
    <t>攀枝花中桥</t>
  </si>
  <si>
    <t>LK2+780.000</t>
  </si>
  <si>
    <t>沪昆国家高速公路安顺至盘州（黔滇界）段扩容工程隧道统计表</t>
  </si>
  <si>
    <t>隧道名称</t>
  </si>
  <si>
    <t>隧道类型</t>
  </si>
  <si>
    <t>起始里程</t>
  </si>
  <si>
    <t>终止里程</t>
  </si>
  <si>
    <t>隧道长度（m）</t>
  </si>
  <si>
    <t>罗汉坡隧道</t>
  </si>
  <si>
    <t>分离式长隧道</t>
  </si>
  <si>
    <t>青岗林隧道</t>
  </si>
  <si>
    <t>落龙寨隧道</t>
  </si>
  <si>
    <t>分离式短隧道</t>
  </si>
  <si>
    <t>梁家箐隧道</t>
  </si>
  <si>
    <t>上官寨隧道</t>
  </si>
  <si>
    <t>分离式中隧道</t>
  </si>
  <si>
    <t>鸡冠山隧道</t>
  </si>
  <si>
    <t>麻地隧道</t>
  </si>
  <si>
    <t>分离式特长隧道</t>
  </si>
  <si>
    <t>龙垭口隧道</t>
  </si>
  <si>
    <t>张家寨隧道</t>
  </si>
  <si>
    <t>大坪子隧道</t>
  </si>
  <si>
    <t>五指山隧道</t>
  </si>
  <si>
    <t>舍烹隧道</t>
  </si>
  <si>
    <t>卧落隧道</t>
  </si>
  <si>
    <t>金竹林隧道</t>
  </si>
  <si>
    <t>岩博隧道</t>
  </si>
  <si>
    <t>轿子山隧道</t>
  </si>
  <si>
    <t>椅柯隧道</t>
  </si>
  <si>
    <t>毛家寨隧道</t>
  </si>
  <si>
    <t>温家寨隧道</t>
  </si>
  <si>
    <t>ZK143+172</t>
  </si>
  <si>
    <t xml:space="preserve">ZK143+575 </t>
  </si>
  <si>
    <t>K143+195</t>
  </si>
  <si>
    <t xml:space="preserve">K143+597 </t>
  </si>
  <si>
    <t>黎家寨隧道</t>
  </si>
  <si>
    <t>ZK150+640</t>
  </si>
  <si>
    <t xml:space="preserve">ZK153+515 </t>
  </si>
  <si>
    <t>K150+632</t>
  </si>
  <si>
    <t xml:space="preserve">K153+510 </t>
  </si>
  <si>
    <t>冬瓜山隧道</t>
  </si>
  <si>
    <t>ZK154+562</t>
  </si>
  <si>
    <t xml:space="preserve">ZK154+935 </t>
  </si>
  <si>
    <t>K154+543</t>
  </si>
  <si>
    <t xml:space="preserve">K154+943 </t>
  </si>
  <si>
    <t>岩鹰山隧道</t>
  </si>
  <si>
    <t>ZK155+030</t>
  </si>
  <si>
    <t>ZK155+440</t>
  </si>
  <si>
    <t>K155+045</t>
  </si>
  <si>
    <t>K155+425</t>
  </si>
  <si>
    <t>岩峰洞隧道</t>
  </si>
  <si>
    <t>ZK165+440</t>
  </si>
  <si>
    <t>ZK166+087</t>
  </si>
  <si>
    <t>K165+415</t>
  </si>
  <si>
    <t>K166+080</t>
  </si>
  <si>
    <t>主线隧道合计</t>
  </si>
  <si>
    <t>沪昆国家高速公路安顺至盘州（黔滇界）段扩容工程互通名称一览表</t>
  </si>
  <si>
    <t>互通名称</t>
  </si>
  <si>
    <t>交叉桩号</t>
  </si>
  <si>
    <t>主线设计范围</t>
  </si>
  <si>
    <t>十二营枢纽互通</t>
  </si>
  <si>
    <t>K0+431.81</t>
  </si>
  <si>
    <t>K0+000～K1+740</t>
  </si>
  <si>
    <t>K11+987.489</t>
  </si>
  <si>
    <t>K11+320～K12+525</t>
  </si>
  <si>
    <t>马场互通</t>
  </si>
  <si>
    <t>K27+687.801</t>
  </si>
  <si>
    <t>K27+240～K28+205</t>
  </si>
  <si>
    <t>K39+259.692</t>
  </si>
  <si>
    <t>K38+360～K40+200</t>
  </si>
  <si>
    <t>岩脚东枢纽互通</t>
  </si>
  <si>
    <t>K44+873.135</t>
  </si>
  <si>
    <t>K44+400～K45+150.932</t>
  </si>
  <si>
    <t>荒田枢纽互通兼落地互通</t>
  </si>
  <si>
    <t>K77+000</t>
  </si>
  <si>
    <t>K76+540.278～K78+000</t>
  </si>
  <si>
    <t>K100+400</t>
  </si>
  <si>
    <t>K99+270～K101+330</t>
  </si>
  <si>
    <t>K112+900</t>
  </si>
  <si>
    <t>K112+000～K113+630</t>
  </si>
  <si>
    <t>乐多枢纽兼落地</t>
  </si>
  <si>
    <t>K124+988.394</t>
  </si>
  <si>
    <t>K124+100～K126+300</t>
  </si>
  <si>
    <t>鸡场坪东互通</t>
  </si>
  <si>
    <t>K133+466.403</t>
  </si>
  <si>
    <t>K132+935～K134+400</t>
  </si>
  <si>
    <t>滑石枢纽互通</t>
  </si>
  <si>
    <t>K146+334.710</t>
  </si>
  <si>
    <t>K144+814 ～K147+545.50</t>
  </si>
  <si>
    <t>K158+378.5</t>
  </si>
  <si>
    <t>K157+801 ～K159+049.25</t>
  </si>
  <si>
    <t>沪昆国家高速公路安顺至盘州（黔滇界）段扩容工程服务区（停车区）名称一览表</t>
  </si>
  <si>
    <t>服务区（停车区）名称</t>
  </si>
  <si>
    <t>普定南服务区</t>
  </si>
  <si>
    <t>K11+987</t>
  </si>
  <si>
    <t>天门服务区（含天门生态营地）</t>
  </si>
  <si>
    <t>K96+000</t>
  </si>
  <si>
    <t>K95+440～K97+075</t>
  </si>
  <si>
    <t>娘娘山停车区</t>
  </si>
  <si>
    <t>鸡场坪东服务区</t>
  </si>
  <si>
    <t>K139+000</t>
  </si>
  <si>
    <t>K138+100～K139+700</t>
  </si>
  <si>
    <t>沪昆国家高速公路安顺至盘州（黔滇界）段扩容工程收费站名称一览表</t>
  </si>
  <si>
    <t>收费站名称</t>
  </si>
  <si>
    <t>车道数</t>
  </si>
  <si>
    <t>备注</t>
  </si>
  <si>
    <t>普定南收费站</t>
  </si>
  <si>
    <t>4入4出</t>
  </si>
  <si>
    <t>普定西收费站</t>
  </si>
  <si>
    <t>3入3出</t>
  </si>
  <si>
    <t>龙河收费站</t>
  </si>
  <si>
    <r>
      <rPr>
        <sz val="16"/>
        <rFont val="宋体"/>
        <charset val="134"/>
      </rPr>
      <t>牂牁</t>
    </r>
    <r>
      <rPr>
        <sz val="16"/>
        <rFont val="仿宋_GB2312"/>
        <charset val="134"/>
      </rPr>
      <t>江收费站</t>
    </r>
  </si>
  <si>
    <t>3入4出</t>
  </si>
  <si>
    <t>天门收费站</t>
  </si>
  <si>
    <t>2入2出</t>
  </si>
  <si>
    <t>两处，每处1入1出</t>
  </si>
  <si>
    <t>花戛收费站</t>
  </si>
  <si>
    <t>娘娘山收费站</t>
  </si>
  <si>
    <t>乐多收费站</t>
  </si>
  <si>
    <t>鸡场坪东收费站</t>
  </si>
  <si>
    <t>盘关收费站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</si>
</sst>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ZK&quot;0\+000"/>
    <numFmt numFmtId="177" formatCode="0_ "/>
    <numFmt numFmtId="178" formatCode="&quot;YK&quot;0\+000"/>
    <numFmt numFmtId="179" formatCode="&quot;ZK&quot;0\+000.00"/>
    <numFmt numFmtId="180" formatCode="&quot;ZK&quot;0\+000.000"/>
    <numFmt numFmtId="181" formatCode="&quot;YK&quot;0\+000.00"/>
    <numFmt numFmtId="182" formatCode="&quot;YK&quot;0\+000.000"/>
    <numFmt numFmtId="183" formatCode="&quot;K&quot;0\+000.00"/>
    <numFmt numFmtId="184" formatCode="&quot;ZK&quot;00\+000.000"/>
    <numFmt numFmtId="185" formatCode="\K00\+000"/>
    <numFmt numFmtId="186" formatCode="\Z\K00\+000.000"/>
    <numFmt numFmtId="187" formatCode="\Y\K00\+000.000"/>
    <numFmt numFmtId="188" formatCode="\K#\+##0.000"/>
    <numFmt numFmtId="189" formatCode="\Z\K#\+##0.000"/>
    <numFmt numFmtId="190" formatCode="&quot;BK&quot;0\+000.00"/>
    <numFmt numFmtId="191" formatCode="&quot;CK&quot;0\+000.00"/>
    <numFmt numFmtId="192" formatCode="&quot;DK&quot;0\+000.000"/>
    <numFmt numFmtId="193" formatCode="\E\K0\+000.000"/>
    <numFmt numFmtId="194" formatCode="&quot;FK&quot;0\+000.00"/>
    <numFmt numFmtId="195" formatCode="&quot;H&quot;\K0\+000.0"/>
    <numFmt numFmtId="196" formatCode="&quot;IK&quot;0\+000.00"/>
    <numFmt numFmtId="197" formatCode="&quot;AK&quot;0\+000.00"/>
    <numFmt numFmtId="198" formatCode="\L\K0\+000.000"/>
    <numFmt numFmtId="199" formatCode="&quot;EK&quot;0\+000.00"/>
    <numFmt numFmtId="200" formatCode="&quot;GK&quot;0\+000.00"/>
    <numFmt numFmtId="201" formatCode="\C\K0\+000.000"/>
    <numFmt numFmtId="202" formatCode="&quot;LK&quot;0\+000.000"/>
    <numFmt numFmtId="203" formatCode="&quot;EK&quot;0\+000.000"/>
    <numFmt numFmtId="204" formatCode="&quot;FK&quot;0\+000.000"/>
    <numFmt numFmtId="205" formatCode="&quot;GK&quot;0\+000.000"/>
    <numFmt numFmtId="206" formatCode="\A\K0\+000.000"/>
    <numFmt numFmtId="207" formatCode="\B\K0\+000.000"/>
    <numFmt numFmtId="208" formatCode="\D\K0\+000.000"/>
    <numFmt numFmtId="209" formatCode="\G\K0\+000.000"/>
    <numFmt numFmtId="210" formatCode="\S\P\K0\+000.000"/>
    <numFmt numFmtId="211" formatCode="&quot;X019K&quot;0\+000.000"/>
    <numFmt numFmtId="212" formatCode="\K0\+000.0"/>
  </numFmts>
  <fonts count="45">
    <font>
      <sz val="11"/>
      <name val="宋体"/>
      <charset val="134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8"/>
      <name val="仿宋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20"/>
      <name val="仿宋_GB2312"/>
      <charset val="134"/>
    </font>
    <font>
      <b/>
      <sz val="12"/>
      <name val="仿宋_GB2312"/>
      <charset val="134"/>
    </font>
    <font>
      <b/>
      <sz val="28"/>
      <name val="仿宋_GB2312"/>
      <charset val="134"/>
    </font>
    <font>
      <sz val="11"/>
      <color rgb="FF000000"/>
      <name val="宋体"/>
      <charset val="134"/>
    </font>
    <font>
      <sz val="16"/>
      <color rgb="FF000000"/>
      <name val="等线"/>
      <charset val="134"/>
    </font>
    <font>
      <b/>
      <sz val="16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Calibri"/>
      <charset val="134"/>
    </font>
    <font>
      <sz val="16"/>
      <name val="Calibri"/>
      <charset val="134"/>
    </font>
    <font>
      <sz val="16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18" fillId="0" borderId="0">
      <protection locked="0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 shrinkToFit="1"/>
    </xf>
    <xf numFmtId="180" fontId="4" fillId="0" borderId="1" xfId="0" applyNumberFormat="1" applyFont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 wrapText="1" shrinkToFit="1"/>
    </xf>
    <xf numFmtId="182" fontId="4" fillId="0" borderId="1" xfId="0" applyNumberFormat="1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179" fontId="4" fillId="0" borderId="1" xfId="50" applyNumberFormat="1" applyFont="1" applyBorder="1" applyAlignment="1" applyProtection="1">
      <alignment horizontal="center" vertical="center" shrinkToFit="1"/>
    </xf>
    <xf numFmtId="181" fontId="4" fillId="0" borderId="1" xfId="50" applyNumberFormat="1" applyFont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1" fontId="4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183" fontId="4" fillId="0" borderId="1" xfId="50" applyNumberFormat="1" applyFont="1" applyBorder="1" applyAlignment="1" applyProtection="1">
      <alignment horizontal="center" vertical="center" shrinkToFit="1"/>
    </xf>
    <xf numFmtId="183" fontId="4" fillId="0" borderId="1" xfId="0" applyNumberFormat="1" applyFont="1" applyBorder="1" applyAlignment="1">
      <alignment horizontal="center" vertical="center" wrapText="1" shrinkToFit="1"/>
    </xf>
    <xf numFmtId="183" fontId="4" fillId="0" borderId="1" xfId="50" applyNumberFormat="1" applyFont="1" applyBorder="1" applyAlignment="1" applyProtection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 wrapText="1" shrinkToFit="1"/>
    </xf>
    <xf numFmtId="180" fontId="4" fillId="2" borderId="1" xfId="0" applyNumberFormat="1" applyFont="1" applyFill="1" applyBorder="1" applyAlignment="1">
      <alignment horizontal="center" vertical="center" wrapText="1" shrinkToFit="1"/>
    </xf>
    <xf numFmtId="181" fontId="4" fillId="2" borderId="1" xfId="0" applyNumberFormat="1" applyFont="1" applyFill="1" applyBorder="1" applyAlignment="1">
      <alignment horizontal="center" vertical="center" wrapText="1" shrinkToFit="1"/>
    </xf>
    <xf numFmtId="182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184" fontId="4" fillId="0" borderId="1" xfId="0" applyNumberFormat="1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183" fontId="4" fillId="0" borderId="1" xfId="0" applyNumberFormat="1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 shrinkToFit="1"/>
    </xf>
    <xf numFmtId="183" fontId="4" fillId="0" borderId="1" xfId="50" applyNumberFormat="1" applyFont="1" applyFill="1" applyBorder="1" applyAlignment="1" applyProtection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 shrinkToFit="1"/>
    </xf>
    <xf numFmtId="184" fontId="4" fillId="0" borderId="1" xfId="0" applyNumberFormat="1" applyFont="1" applyBorder="1" applyAlignment="1">
      <alignment horizontal="center" vertical="center" shrinkToFit="1"/>
    </xf>
    <xf numFmtId="182" fontId="4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185" fontId="4" fillId="0" borderId="1" xfId="0" applyNumberFormat="1" applyFont="1" applyBorder="1" applyAlignment="1">
      <alignment horizontal="center" vertical="center"/>
    </xf>
    <xf numFmtId="186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 vertical="center"/>
    </xf>
    <xf numFmtId="18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90" fontId="4" fillId="0" borderId="1" xfId="0" applyNumberFormat="1" applyFont="1" applyBorder="1" applyAlignment="1">
      <alignment horizontal="center" vertical="center" shrinkToFit="1"/>
    </xf>
    <xf numFmtId="191" fontId="4" fillId="0" borderId="1" xfId="0" applyNumberFormat="1" applyFont="1" applyBorder="1" applyAlignment="1">
      <alignment horizontal="center" vertical="center" shrinkToFit="1"/>
    </xf>
    <xf numFmtId="192" fontId="4" fillId="0" borderId="1" xfId="0" applyNumberFormat="1" applyFont="1" applyBorder="1" applyAlignment="1">
      <alignment horizontal="center" vertical="center" shrinkToFit="1"/>
    </xf>
    <xf numFmtId="193" fontId="4" fillId="0" borderId="1" xfId="0" applyNumberFormat="1" applyFont="1" applyBorder="1" applyAlignment="1">
      <alignment horizontal="center" vertical="center" shrinkToFit="1"/>
    </xf>
    <xf numFmtId="194" fontId="4" fillId="0" borderId="1" xfId="0" applyNumberFormat="1" applyFont="1" applyBorder="1" applyAlignment="1">
      <alignment horizontal="center" vertical="center"/>
    </xf>
    <xf numFmtId="195" fontId="4" fillId="0" borderId="1" xfId="0" applyNumberFormat="1" applyFont="1" applyBorder="1" applyAlignment="1">
      <alignment horizontal="center" vertical="center"/>
    </xf>
    <xf numFmtId="193" fontId="4" fillId="0" borderId="1" xfId="0" applyNumberFormat="1" applyFont="1" applyBorder="1" applyAlignment="1">
      <alignment horizontal="center" vertical="center"/>
    </xf>
    <xf numFmtId="196" fontId="4" fillId="0" borderId="1" xfId="0" applyNumberFormat="1" applyFont="1" applyBorder="1" applyAlignment="1">
      <alignment horizontal="center" vertical="center" shrinkToFit="1"/>
    </xf>
    <xf numFmtId="197" fontId="4" fillId="0" borderId="1" xfId="0" applyNumberFormat="1" applyFont="1" applyBorder="1" applyAlignment="1">
      <alignment horizontal="center" vertical="center" shrinkToFit="1"/>
    </xf>
    <xf numFmtId="198" fontId="4" fillId="0" borderId="1" xfId="0" applyNumberFormat="1" applyFont="1" applyBorder="1" applyAlignment="1">
      <alignment horizontal="center" vertical="center" shrinkToFit="1"/>
    </xf>
    <xf numFmtId="199" fontId="4" fillId="0" borderId="1" xfId="0" applyNumberFormat="1" applyFont="1" applyBorder="1" applyAlignment="1">
      <alignment horizontal="center" vertical="center" shrinkToFit="1"/>
    </xf>
    <xf numFmtId="194" fontId="4" fillId="0" borderId="1" xfId="0" applyNumberFormat="1" applyFont="1" applyBorder="1" applyAlignment="1">
      <alignment horizontal="center" vertical="center" shrinkToFit="1"/>
    </xf>
    <xf numFmtId="200" fontId="4" fillId="0" borderId="1" xfId="0" applyNumberFormat="1" applyFont="1" applyBorder="1" applyAlignment="1">
      <alignment horizontal="center" vertical="center" shrinkToFit="1"/>
    </xf>
    <xf numFmtId="201" fontId="4" fillId="0" borderId="1" xfId="0" applyNumberFormat="1" applyFont="1" applyBorder="1" applyAlignment="1">
      <alignment horizontal="center" vertical="center" shrinkToFit="1"/>
    </xf>
    <xf numFmtId="202" fontId="4" fillId="0" borderId="1" xfId="0" applyNumberFormat="1" applyFont="1" applyBorder="1" applyAlignment="1">
      <alignment horizontal="center" vertical="center" shrinkToFit="1"/>
    </xf>
    <xf numFmtId="203" fontId="4" fillId="0" borderId="1" xfId="0" applyNumberFormat="1" applyFont="1" applyBorder="1" applyAlignment="1">
      <alignment horizontal="center" vertical="center" shrinkToFit="1"/>
    </xf>
    <xf numFmtId="204" fontId="4" fillId="0" borderId="1" xfId="0" applyNumberFormat="1" applyFont="1" applyBorder="1" applyAlignment="1">
      <alignment horizontal="center" vertical="center" shrinkToFit="1"/>
    </xf>
    <xf numFmtId="205" fontId="4" fillId="0" borderId="1" xfId="0" applyNumberFormat="1" applyFont="1" applyBorder="1" applyAlignment="1">
      <alignment horizontal="center" vertical="center" shrinkToFit="1"/>
    </xf>
    <xf numFmtId="195" fontId="4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197" fontId="21" fillId="0" borderId="1" xfId="0" applyNumberFormat="1" applyFont="1" applyBorder="1" applyAlignment="1">
      <alignment horizontal="center" vertical="center" shrinkToFit="1"/>
    </xf>
    <xf numFmtId="206" fontId="4" fillId="0" borderId="1" xfId="0" applyNumberFormat="1" applyFont="1" applyBorder="1" applyAlignment="1">
      <alignment horizontal="center" vertical="center"/>
    </xf>
    <xf numFmtId="207" fontId="4" fillId="0" borderId="1" xfId="0" applyNumberFormat="1" applyFont="1" applyBorder="1" applyAlignment="1">
      <alignment horizontal="center" vertical="center"/>
    </xf>
    <xf numFmtId="208" fontId="4" fillId="0" borderId="1" xfId="0" applyNumberFormat="1" applyFont="1" applyBorder="1" applyAlignment="1">
      <alignment horizontal="center" vertical="center"/>
    </xf>
    <xf numFmtId="209" fontId="4" fillId="0" borderId="1" xfId="0" applyNumberFormat="1" applyFont="1" applyBorder="1" applyAlignment="1">
      <alignment horizontal="center" vertical="center"/>
    </xf>
    <xf numFmtId="210" fontId="4" fillId="0" borderId="1" xfId="0" applyNumberFormat="1" applyFont="1" applyBorder="1" applyAlignment="1">
      <alignment horizontal="center" vertical="center"/>
    </xf>
    <xf numFmtId="21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wrapText="1"/>
    </xf>
    <xf numFmtId="212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zoomScale="70" zoomScaleNormal="70" workbookViewId="0">
      <selection activeCell="A1" sqref="A1:G1"/>
    </sheetView>
  </sheetViews>
  <sheetFormatPr defaultColWidth="9" defaultRowHeight="20.25" outlineLevelCol="7"/>
  <cols>
    <col min="1" max="1" width="7.14166666666667" style="29" customWidth="1"/>
    <col min="2" max="2" width="35" style="29" customWidth="1"/>
    <col min="3" max="3" width="13.45" style="29" customWidth="1"/>
    <col min="4" max="4" width="28.0916666666667" style="29" customWidth="1"/>
    <col min="5" max="5" width="24.6333333333333" style="28" customWidth="1"/>
    <col min="6" max="6" width="28.0916666666667" style="28" customWidth="1"/>
    <col min="7" max="7" width="21.2666666666667" style="29" customWidth="1"/>
    <col min="8" max="8" width="24.0916666666667" style="29" customWidth="1"/>
    <col min="9" max="9" width="10.9083333333333" style="29" customWidth="1"/>
    <col min="10" max="10" width="16.45" style="29" customWidth="1"/>
    <col min="11" max="11" width="9" style="29"/>
    <col min="12" max="12" width="14.45" style="29" customWidth="1"/>
    <col min="13" max="13" width="24.2666666666667" style="29" customWidth="1"/>
    <col min="14" max="16384" width="9" style="29"/>
  </cols>
  <sheetData>
    <row r="1" s="26" customFormat="1" ht="30" customHeight="1" spans="1:8">
      <c r="A1" s="30" t="s">
        <v>0</v>
      </c>
      <c r="B1" s="30"/>
      <c r="C1" s="30"/>
      <c r="D1" s="30"/>
      <c r="E1" s="30"/>
      <c r="F1" s="30"/>
      <c r="G1" s="30"/>
      <c r="H1" s="31"/>
    </row>
    <row r="2" s="26" customFormat="1" ht="72" customHeight="1" spans="1:8">
      <c r="A2" s="32"/>
      <c r="B2" s="33" t="s">
        <v>1</v>
      </c>
      <c r="C2" s="33"/>
      <c r="D2" s="33"/>
      <c r="E2" s="33"/>
      <c r="F2" s="33"/>
      <c r="G2" s="33"/>
      <c r="H2" s="31"/>
    </row>
    <row r="3" ht="38" customHeight="1" spans="1:7">
      <c r="A3" s="34" t="s">
        <v>2</v>
      </c>
      <c r="B3" s="34"/>
      <c r="C3" s="34"/>
      <c r="D3" s="34"/>
      <c r="E3" s="34"/>
      <c r="F3" s="34"/>
      <c r="G3" s="34"/>
    </row>
    <row r="4" s="26" customFormat="1" ht="30" customHeight="1" spans="1:7">
      <c r="A4" s="35" t="s">
        <v>3</v>
      </c>
      <c r="B4" s="35" t="s">
        <v>4</v>
      </c>
      <c r="C4" s="35"/>
      <c r="D4" s="35" t="s">
        <v>5</v>
      </c>
      <c r="E4" s="35" t="s">
        <v>6</v>
      </c>
      <c r="F4" s="35" t="s">
        <v>7</v>
      </c>
      <c r="G4" s="35" t="s">
        <v>8</v>
      </c>
    </row>
    <row r="5" s="26" customFormat="1" ht="30" customHeight="1" spans="1:7">
      <c r="A5" s="36">
        <v>1</v>
      </c>
      <c r="B5" s="37" t="s">
        <v>9</v>
      </c>
      <c r="C5" s="38" t="s">
        <v>10</v>
      </c>
      <c r="D5" s="39">
        <v>690.5</v>
      </c>
      <c r="E5" s="40">
        <v>407</v>
      </c>
      <c r="F5" s="39">
        <v>978.5</v>
      </c>
      <c r="G5" s="35">
        <f t="shared" ref="G5:G10" si="0">F5-E5</f>
        <v>571.5</v>
      </c>
    </row>
    <row r="6" s="26" customFormat="1" ht="30" customHeight="1" spans="1:7">
      <c r="A6" s="41"/>
      <c r="B6" s="41"/>
      <c r="C6" s="38" t="s">
        <v>11</v>
      </c>
      <c r="D6" s="42">
        <v>690.5</v>
      </c>
      <c r="E6" s="43">
        <v>397</v>
      </c>
      <c r="F6" s="42">
        <v>984</v>
      </c>
      <c r="G6" s="35">
        <f t="shared" si="0"/>
        <v>587</v>
      </c>
    </row>
    <row r="7" s="26" customFormat="1" ht="30" customHeight="1" spans="1:7">
      <c r="A7" s="36">
        <v>2</v>
      </c>
      <c r="B7" s="44" t="s">
        <v>12</v>
      </c>
      <c r="C7" s="38" t="s">
        <v>10</v>
      </c>
      <c r="D7" s="45">
        <v>2413.9</v>
      </c>
      <c r="E7" s="46">
        <v>2382.9</v>
      </c>
      <c r="F7" s="45">
        <v>2444.9</v>
      </c>
      <c r="G7" s="38">
        <f t="shared" si="0"/>
        <v>62</v>
      </c>
    </row>
    <row r="8" s="26" customFormat="1" ht="30" customHeight="1" spans="1:7">
      <c r="A8" s="41"/>
      <c r="B8" s="47"/>
      <c r="C8" s="38" t="s">
        <v>11</v>
      </c>
      <c r="D8" s="48">
        <v>2391.9</v>
      </c>
      <c r="E8" s="49">
        <v>2360.9</v>
      </c>
      <c r="F8" s="48">
        <v>2422.9</v>
      </c>
      <c r="G8" s="38">
        <f t="shared" si="0"/>
        <v>62</v>
      </c>
    </row>
    <row r="9" s="26" customFormat="1" ht="30" customHeight="1" spans="1:7">
      <c r="A9" s="36">
        <v>3</v>
      </c>
      <c r="B9" s="50" t="s">
        <v>13</v>
      </c>
      <c r="C9" s="38" t="s">
        <v>10</v>
      </c>
      <c r="D9" s="51">
        <v>2617.5</v>
      </c>
      <c r="E9" s="51">
        <v>2569.5</v>
      </c>
      <c r="F9" s="51">
        <v>2665.5</v>
      </c>
      <c r="G9" s="38">
        <f t="shared" si="0"/>
        <v>96</v>
      </c>
    </row>
    <row r="10" s="26" customFormat="1" ht="30" customHeight="1" spans="1:7">
      <c r="A10" s="41"/>
      <c r="B10" s="50"/>
      <c r="C10" s="38" t="s">
        <v>11</v>
      </c>
      <c r="D10" s="52">
        <v>2619.5</v>
      </c>
      <c r="E10" s="52">
        <v>2571.5</v>
      </c>
      <c r="F10" s="48">
        <v>2667.5</v>
      </c>
      <c r="G10" s="38">
        <f t="shared" si="0"/>
        <v>96</v>
      </c>
    </row>
    <row r="11" s="26" customFormat="1" ht="30" customHeight="1" spans="1:7">
      <c r="A11" s="36">
        <v>4</v>
      </c>
      <c r="B11" s="3" t="s">
        <v>14</v>
      </c>
      <c r="C11" s="38" t="s">
        <v>10</v>
      </c>
      <c r="D11" s="45">
        <v>3698.5</v>
      </c>
      <c r="E11" s="45">
        <v>3555</v>
      </c>
      <c r="F11" s="45">
        <v>3842</v>
      </c>
      <c r="G11" s="38">
        <f t="shared" ref="G11:G56" si="1">F11-E11</f>
        <v>287</v>
      </c>
    </row>
    <row r="12" s="26" customFormat="1" ht="30" customHeight="1" spans="1:7">
      <c r="A12" s="41"/>
      <c r="B12" s="3"/>
      <c r="C12" s="38" t="s">
        <v>11</v>
      </c>
      <c r="D12" s="48">
        <v>3716.5</v>
      </c>
      <c r="E12" s="48">
        <v>3573</v>
      </c>
      <c r="F12" s="48">
        <v>3860</v>
      </c>
      <c r="G12" s="38">
        <f t="shared" si="1"/>
        <v>287</v>
      </c>
    </row>
    <row r="13" s="26" customFormat="1" ht="30" customHeight="1" spans="1:7">
      <c r="A13" s="36">
        <v>5</v>
      </c>
      <c r="B13" s="53" t="s">
        <v>15</v>
      </c>
      <c r="C13" s="38" t="s">
        <v>10</v>
      </c>
      <c r="D13" s="45">
        <v>5312</v>
      </c>
      <c r="E13" s="45">
        <v>5288.5</v>
      </c>
      <c r="F13" s="45">
        <v>5335</v>
      </c>
      <c r="G13" s="38">
        <f t="shared" si="1"/>
        <v>46.5</v>
      </c>
    </row>
    <row r="14" s="26" customFormat="1" ht="30" customHeight="1" spans="1:7">
      <c r="A14" s="41"/>
      <c r="B14" s="54"/>
      <c r="C14" s="38" t="s">
        <v>11</v>
      </c>
      <c r="D14" s="55">
        <v>5312</v>
      </c>
      <c r="E14" s="52">
        <v>5288.5</v>
      </c>
      <c r="F14" s="52">
        <v>5335</v>
      </c>
      <c r="G14" s="38">
        <f t="shared" ref="G14" si="2">F14-E14</f>
        <v>46.5</v>
      </c>
    </row>
    <row r="15" s="26" customFormat="1" ht="30" customHeight="1" spans="1:7">
      <c r="A15" s="36">
        <v>6</v>
      </c>
      <c r="B15" s="56" t="s">
        <v>16</v>
      </c>
      <c r="C15" s="38" t="s">
        <v>10</v>
      </c>
      <c r="D15" s="45">
        <v>5914.941</v>
      </c>
      <c r="E15" s="45">
        <v>5841.401</v>
      </c>
      <c r="F15" s="45">
        <v>5988.481</v>
      </c>
      <c r="G15" s="38">
        <f t="shared" si="1"/>
        <v>147.08</v>
      </c>
    </row>
    <row r="16" s="26" customFormat="1" ht="30" customHeight="1" spans="1:7">
      <c r="A16" s="41"/>
      <c r="B16" s="3"/>
      <c r="C16" s="38" t="s">
        <v>11</v>
      </c>
      <c r="D16" s="55">
        <v>5914.94</v>
      </c>
      <c r="E16" s="52">
        <v>5841.401</v>
      </c>
      <c r="F16" s="52">
        <v>5988.481</v>
      </c>
      <c r="G16" s="38">
        <f t="shared" ref="G16" si="3">F16-E16</f>
        <v>147.08</v>
      </c>
    </row>
    <row r="17" s="26" customFormat="1" ht="30" customHeight="1" spans="1:7">
      <c r="A17" s="36">
        <v>7</v>
      </c>
      <c r="B17" s="56" t="s">
        <v>17</v>
      </c>
      <c r="C17" s="38" t="s">
        <v>10</v>
      </c>
      <c r="D17" s="57">
        <v>7890</v>
      </c>
      <c r="E17" s="57">
        <v>7836.5</v>
      </c>
      <c r="F17" s="57">
        <v>7943.5</v>
      </c>
      <c r="G17" s="38">
        <f t="shared" si="1"/>
        <v>107</v>
      </c>
    </row>
    <row r="18" s="26" customFormat="1" ht="30" customHeight="1" spans="1:7">
      <c r="A18" s="41"/>
      <c r="B18" s="3"/>
      <c r="C18" s="38" t="s">
        <v>11</v>
      </c>
      <c r="D18" s="55">
        <v>7890</v>
      </c>
      <c r="E18" s="52">
        <v>7836.5</v>
      </c>
      <c r="F18" s="52">
        <v>7943.5</v>
      </c>
      <c r="G18" s="38">
        <f t="shared" ref="G18" si="4">F18-E18</f>
        <v>107</v>
      </c>
    </row>
    <row r="19" s="26" customFormat="1" ht="30" customHeight="1" spans="1:7">
      <c r="A19" s="36">
        <v>8</v>
      </c>
      <c r="B19" s="3" t="s">
        <v>18</v>
      </c>
      <c r="C19" s="38" t="s">
        <v>10</v>
      </c>
      <c r="D19" s="57">
        <v>9819.6</v>
      </c>
      <c r="E19" s="58">
        <v>9796.6</v>
      </c>
      <c r="F19" s="59">
        <v>9842.6</v>
      </c>
      <c r="G19" s="38">
        <f t="shared" si="1"/>
        <v>46</v>
      </c>
    </row>
    <row r="20" s="26" customFormat="1" ht="30" customHeight="1" spans="1:7">
      <c r="A20" s="41"/>
      <c r="B20" s="3"/>
      <c r="C20" s="38" t="s">
        <v>11</v>
      </c>
      <c r="D20" s="57">
        <v>9819.6</v>
      </c>
      <c r="E20" s="58">
        <v>9796.6</v>
      </c>
      <c r="F20" s="59">
        <v>9842.6</v>
      </c>
      <c r="G20" s="38">
        <f t="shared" si="1"/>
        <v>46</v>
      </c>
    </row>
    <row r="21" s="26" customFormat="1" ht="30" customHeight="1" spans="1:7">
      <c r="A21" s="36">
        <v>9</v>
      </c>
      <c r="B21" s="60" t="s">
        <v>19</v>
      </c>
      <c r="C21" s="38" t="s">
        <v>10</v>
      </c>
      <c r="D21" s="61">
        <v>10696.6</v>
      </c>
      <c r="E21" s="51">
        <v>10613.1</v>
      </c>
      <c r="F21" s="51">
        <v>10780.1</v>
      </c>
      <c r="G21" s="38">
        <f t="shared" si="1"/>
        <v>167</v>
      </c>
    </row>
    <row r="22" s="26" customFormat="1" ht="30" customHeight="1" spans="1:7">
      <c r="A22" s="41"/>
      <c r="B22" s="60"/>
      <c r="C22" s="38" t="s">
        <v>11</v>
      </c>
      <c r="D22" s="55">
        <v>10696.6</v>
      </c>
      <c r="E22" s="52">
        <v>10613.1</v>
      </c>
      <c r="F22" s="52">
        <v>10780.1</v>
      </c>
      <c r="G22" s="38">
        <f t="shared" si="1"/>
        <v>167</v>
      </c>
    </row>
    <row r="23" s="26" customFormat="1" ht="30" customHeight="1" spans="1:7">
      <c r="A23" s="36">
        <v>10</v>
      </c>
      <c r="B23" s="3" t="s">
        <v>20</v>
      </c>
      <c r="C23" s="38" t="s">
        <v>10</v>
      </c>
      <c r="D23" s="45">
        <v>13260</v>
      </c>
      <c r="E23" s="45">
        <v>12489</v>
      </c>
      <c r="F23" s="45">
        <v>14029</v>
      </c>
      <c r="G23" s="38">
        <f t="shared" si="1"/>
        <v>1540</v>
      </c>
    </row>
    <row r="24" s="26" customFormat="1" ht="30" customHeight="1" spans="1:7">
      <c r="A24" s="41"/>
      <c r="B24" s="3"/>
      <c r="C24" s="38" t="s">
        <v>11</v>
      </c>
      <c r="D24" s="48">
        <v>13260</v>
      </c>
      <c r="E24" s="49">
        <v>12489</v>
      </c>
      <c r="F24" s="49">
        <v>14029</v>
      </c>
      <c r="G24" s="38">
        <f t="shared" si="1"/>
        <v>1540</v>
      </c>
    </row>
    <row r="25" s="26" customFormat="1" ht="30" customHeight="1" spans="1:7">
      <c r="A25" s="36">
        <v>11</v>
      </c>
      <c r="B25" s="62" t="s">
        <v>21</v>
      </c>
      <c r="C25" s="38" t="s">
        <v>10</v>
      </c>
      <c r="D25" s="45">
        <v>18117</v>
      </c>
      <c r="E25" s="45">
        <v>17727</v>
      </c>
      <c r="F25" s="45">
        <v>18497.5</v>
      </c>
      <c r="G25" s="38">
        <f t="shared" si="1"/>
        <v>770.5</v>
      </c>
    </row>
    <row r="26" s="26" customFormat="1" ht="30" customHeight="1" spans="1:7">
      <c r="A26" s="41"/>
      <c r="B26" s="62"/>
      <c r="C26" s="38" t="s">
        <v>11</v>
      </c>
      <c r="D26" s="48">
        <v>18177</v>
      </c>
      <c r="E26" s="48">
        <v>17879</v>
      </c>
      <c r="F26" s="48">
        <v>18473</v>
      </c>
      <c r="G26" s="38">
        <f t="shared" si="1"/>
        <v>594</v>
      </c>
    </row>
    <row r="27" s="26" customFormat="1" ht="30" customHeight="1" spans="1:7">
      <c r="A27" s="36">
        <v>12</v>
      </c>
      <c r="B27" s="63" t="s">
        <v>22</v>
      </c>
      <c r="C27" s="64" t="s">
        <v>10</v>
      </c>
      <c r="D27" s="65">
        <v>21268</v>
      </c>
      <c r="E27" s="66">
        <v>20514.5</v>
      </c>
      <c r="F27" s="65">
        <v>22026</v>
      </c>
      <c r="G27" s="64">
        <f t="shared" si="1"/>
        <v>1511.5</v>
      </c>
    </row>
    <row r="28" s="26" customFormat="1" ht="30" customHeight="1" spans="1:7">
      <c r="A28" s="41"/>
      <c r="B28" s="63"/>
      <c r="C28" s="64" t="s">
        <v>11</v>
      </c>
      <c r="D28" s="67">
        <v>21253</v>
      </c>
      <c r="E28" s="68">
        <v>20514.5</v>
      </c>
      <c r="F28" s="67">
        <v>21996</v>
      </c>
      <c r="G28" s="64">
        <f t="shared" si="1"/>
        <v>1481.5</v>
      </c>
    </row>
    <row r="29" s="26" customFormat="1" ht="30" customHeight="1" spans="1:7">
      <c r="A29" s="36">
        <v>13</v>
      </c>
      <c r="B29" s="69" t="s">
        <v>23</v>
      </c>
      <c r="C29" s="38" t="s">
        <v>10</v>
      </c>
      <c r="D29" s="45">
        <v>22348</v>
      </c>
      <c r="E29" s="45">
        <v>22130</v>
      </c>
      <c r="F29" s="45">
        <v>22561.5</v>
      </c>
      <c r="G29" s="38">
        <f t="shared" si="1"/>
        <v>431.5</v>
      </c>
    </row>
    <row r="30" s="26" customFormat="1" ht="30" customHeight="1" spans="1:7">
      <c r="A30" s="41"/>
      <c r="B30" s="69"/>
      <c r="C30" s="38" t="s">
        <v>24</v>
      </c>
      <c r="D30" s="48">
        <v>22347</v>
      </c>
      <c r="E30" s="48">
        <v>22159</v>
      </c>
      <c r="F30" s="48">
        <v>22530.5</v>
      </c>
      <c r="G30" s="38">
        <f t="shared" si="1"/>
        <v>371.5</v>
      </c>
    </row>
    <row r="31" s="26" customFormat="1" ht="30" customHeight="1" spans="1:7">
      <c r="A31" s="36">
        <v>14</v>
      </c>
      <c r="B31" s="70" t="s">
        <v>25</v>
      </c>
      <c r="C31" s="38" t="s">
        <v>10</v>
      </c>
      <c r="D31" s="71">
        <v>27317.305</v>
      </c>
      <c r="E31" s="71">
        <v>27294.305</v>
      </c>
      <c r="F31" s="71">
        <v>27340.305</v>
      </c>
      <c r="G31" s="38">
        <f t="shared" ref="G31:G32" si="5">F31-E31</f>
        <v>46</v>
      </c>
    </row>
    <row r="32" s="26" customFormat="1" ht="30" customHeight="1" spans="1:7">
      <c r="A32" s="41"/>
      <c r="B32" s="72"/>
      <c r="C32" s="38" t="s">
        <v>24</v>
      </c>
      <c r="D32" s="48">
        <v>27300</v>
      </c>
      <c r="E32" s="48">
        <v>27277</v>
      </c>
      <c r="F32" s="48">
        <v>27323</v>
      </c>
      <c r="G32" s="38">
        <f t="shared" si="5"/>
        <v>46</v>
      </c>
    </row>
    <row r="33" s="26" customFormat="1" ht="30" customHeight="1" spans="1:7">
      <c r="A33" s="36">
        <v>15</v>
      </c>
      <c r="B33" s="70" t="s">
        <v>26</v>
      </c>
      <c r="C33" s="38" t="s">
        <v>10</v>
      </c>
      <c r="D33" s="45">
        <v>27705.45</v>
      </c>
      <c r="E33" s="45">
        <v>27677.45</v>
      </c>
      <c r="F33" s="45">
        <v>27733.45</v>
      </c>
      <c r="G33" s="38">
        <f t="shared" ref="G33:G36" si="6">F33-E33</f>
        <v>56</v>
      </c>
    </row>
    <row r="34" s="26" customFormat="1" ht="30" customHeight="1" spans="1:7">
      <c r="A34" s="41"/>
      <c r="B34" s="72"/>
      <c r="C34" s="38" t="s">
        <v>24</v>
      </c>
      <c r="D34" s="48">
        <v>27688.5</v>
      </c>
      <c r="E34" s="48">
        <v>27660.5</v>
      </c>
      <c r="F34" s="48">
        <v>27716.5</v>
      </c>
      <c r="G34" s="38">
        <f t="shared" si="6"/>
        <v>56</v>
      </c>
    </row>
    <row r="35" s="26" customFormat="1" ht="30" customHeight="1" spans="1:7">
      <c r="A35" s="36">
        <v>16</v>
      </c>
      <c r="B35" s="69" t="s">
        <v>27</v>
      </c>
      <c r="C35" s="38" t="s">
        <v>10</v>
      </c>
      <c r="D35" s="73">
        <v>30720</v>
      </c>
      <c r="E35" s="57">
        <v>30686.5</v>
      </c>
      <c r="F35" s="57">
        <v>30758</v>
      </c>
      <c r="G35" s="38">
        <f t="shared" si="6"/>
        <v>71.5</v>
      </c>
    </row>
    <row r="36" s="26" customFormat="1" ht="30" customHeight="1" spans="1:7">
      <c r="A36" s="41"/>
      <c r="B36" s="69"/>
      <c r="C36" s="38" t="s">
        <v>11</v>
      </c>
      <c r="D36" s="48">
        <v>30742.5</v>
      </c>
      <c r="E36" s="48">
        <v>30616.9</v>
      </c>
      <c r="F36" s="48">
        <v>30875.5</v>
      </c>
      <c r="G36" s="38">
        <f t="shared" si="6"/>
        <v>258.599999999999</v>
      </c>
    </row>
    <row r="37" s="26" customFormat="1" ht="30" customHeight="1" spans="1:7">
      <c r="A37" s="36">
        <v>17</v>
      </c>
      <c r="B37" s="69" t="s">
        <v>28</v>
      </c>
      <c r="C37" s="38" t="s">
        <v>10</v>
      </c>
      <c r="D37" s="73">
        <v>31072</v>
      </c>
      <c r="E37" s="57">
        <v>30948.5</v>
      </c>
      <c r="F37" s="57">
        <v>31195.5</v>
      </c>
      <c r="G37" s="38">
        <f t="shared" ref="G37:G42" si="7">F37-E37</f>
        <v>247</v>
      </c>
    </row>
    <row r="38" s="26" customFormat="1" ht="30" customHeight="1" spans="1:7">
      <c r="A38" s="41"/>
      <c r="B38" s="69"/>
      <c r="C38" s="38" t="s">
        <v>11</v>
      </c>
      <c r="D38" s="48">
        <v>31067.5</v>
      </c>
      <c r="E38" s="48">
        <v>30944</v>
      </c>
      <c r="F38" s="48">
        <v>31195.5</v>
      </c>
      <c r="G38" s="38">
        <f t="shared" si="7"/>
        <v>251.5</v>
      </c>
    </row>
    <row r="39" s="26" customFormat="1" ht="30" customHeight="1" spans="1:7">
      <c r="A39" s="36">
        <v>18</v>
      </c>
      <c r="B39" s="3" t="s">
        <v>29</v>
      </c>
      <c r="C39" s="38" t="s">
        <v>10</v>
      </c>
      <c r="D39" s="73">
        <v>32284.5</v>
      </c>
      <c r="E39" s="57">
        <v>32186.5</v>
      </c>
      <c r="F39" s="57">
        <v>32382.5</v>
      </c>
      <c r="G39" s="38">
        <f t="shared" si="7"/>
        <v>196</v>
      </c>
    </row>
    <row r="40" s="26" customFormat="1" ht="30" customHeight="1" spans="1:7">
      <c r="A40" s="41"/>
      <c r="B40" s="3"/>
      <c r="C40" s="38" t="s">
        <v>11</v>
      </c>
      <c r="D40" s="48">
        <v>32252</v>
      </c>
      <c r="E40" s="48">
        <v>32199</v>
      </c>
      <c r="F40" s="48">
        <v>32305</v>
      </c>
      <c r="G40" s="38">
        <f t="shared" si="7"/>
        <v>106</v>
      </c>
    </row>
    <row r="41" s="27" customFormat="1" ht="27" customHeight="1" spans="1:7">
      <c r="A41" s="74">
        <v>19</v>
      </c>
      <c r="B41" s="75" t="s">
        <v>30</v>
      </c>
      <c r="C41" s="76" t="s">
        <v>10</v>
      </c>
      <c r="D41" s="77">
        <v>37225</v>
      </c>
      <c r="E41" s="78">
        <v>36917</v>
      </c>
      <c r="F41" s="78">
        <v>37528.5</v>
      </c>
      <c r="G41" s="76">
        <f t="shared" si="7"/>
        <v>611.5</v>
      </c>
    </row>
    <row r="42" s="27" customFormat="1" ht="27" customHeight="1" spans="1:7">
      <c r="A42" s="79"/>
      <c r="B42" s="75"/>
      <c r="C42" s="76" t="s">
        <v>11</v>
      </c>
      <c r="D42" s="80">
        <v>37215</v>
      </c>
      <c r="E42" s="80">
        <v>36907</v>
      </c>
      <c r="F42" s="80">
        <v>37518.5</v>
      </c>
      <c r="G42" s="76">
        <f t="shared" si="7"/>
        <v>611.5</v>
      </c>
    </row>
    <row r="43" s="28" customFormat="1" ht="27" customHeight="1" spans="1:7">
      <c r="A43" s="36">
        <v>20</v>
      </c>
      <c r="B43" s="38" t="s">
        <v>31</v>
      </c>
      <c r="C43" s="38" t="s">
        <v>11</v>
      </c>
      <c r="D43" s="73">
        <v>91412</v>
      </c>
      <c r="E43" s="57">
        <v>91303.5</v>
      </c>
      <c r="F43" s="57">
        <v>91523</v>
      </c>
      <c r="G43" s="38">
        <f t="shared" si="1"/>
        <v>219.5</v>
      </c>
    </row>
    <row r="44" s="28" customFormat="1" ht="27" customHeight="1" spans="1:7">
      <c r="A44" s="41"/>
      <c r="B44" s="38"/>
      <c r="C44" s="38" t="s">
        <v>10</v>
      </c>
      <c r="D44" s="59">
        <v>91655</v>
      </c>
      <c r="E44" s="58">
        <v>91621.5</v>
      </c>
      <c r="F44" s="58">
        <v>91691</v>
      </c>
      <c r="G44" s="38">
        <f t="shared" si="1"/>
        <v>69.5</v>
      </c>
    </row>
    <row r="45" s="28" customFormat="1" ht="30" customHeight="1" spans="1:7">
      <c r="A45" s="36">
        <v>21</v>
      </c>
      <c r="B45" s="35" t="s">
        <v>32</v>
      </c>
      <c r="C45" s="38" t="s">
        <v>10</v>
      </c>
      <c r="D45" s="59">
        <v>92015</v>
      </c>
      <c r="E45" s="58">
        <v>91874</v>
      </c>
      <c r="F45" s="58">
        <v>92156</v>
      </c>
      <c r="G45" s="38">
        <f t="shared" si="1"/>
        <v>282</v>
      </c>
    </row>
    <row r="46" s="28" customFormat="1" ht="30" customHeight="1" spans="1:7">
      <c r="A46" s="41"/>
      <c r="B46" s="35"/>
      <c r="C46" s="38" t="s">
        <v>11</v>
      </c>
      <c r="D46" s="59">
        <v>91910</v>
      </c>
      <c r="E46" s="58">
        <v>91634</v>
      </c>
      <c r="F46" s="58">
        <v>92186</v>
      </c>
      <c r="G46" s="38">
        <f t="shared" si="1"/>
        <v>552</v>
      </c>
    </row>
    <row r="47" s="28" customFormat="1" ht="30" customHeight="1" spans="1:7">
      <c r="A47" s="36">
        <v>22</v>
      </c>
      <c r="B47" s="35" t="s">
        <v>33</v>
      </c>
      <c r="C47" s="38" t="s">
        <v>10</v>
      </c>
      <c r="D47" s="59">
        <v>93670</v>
      </c>
      <c r="E47" s="58">
        <v>92812</v>
      </c>
      <c r="F47" s="58">
        <v>94365</v>
      </c>
      <c r="G47" s="38">
        <f t="shared" si="1"/>
        <v>1553</v>
      </c>
    </row>
    <row r="48" s="28" customFormat="1" ht="30" customHeight="1" spans="1:7">
      <c r="A48" s="41"/>
      <c r="B48" s="35"/>
      <c r="C48" s="38" t="s">
        <v>11</v>
      </c>
      <c r="D48" s="59">
        <v>93670</v>
      </c>
      <c r="E48" s="58">
        <v>92812</v>
      </c>
      <c r="F48" s="58">
        <v>94365</v>
      </c>
      <c r="G48" s="38">
        <f t="shared" si="1"/>
        <v>1553</v>
      </c>
    </row>
    <row r="49" s="28" customFormat="1" ht="30" customHeight="1" spans="1:7">
      <c r="A49" s="36">
        <v>23</v>
      </c>
      <c r="B49" s="35" t="s">
        <v>34</v>
      </c>
      <c r="C49" s="38" t="s">
        <v>10</v>
      </c>
      <c r="D49" s="59">
        <v>94892</v>
      </c>
      <c r="E49" s="58">
        <v>94826</v>
      </c>
      <c r="F49" s="58">
        <v>94958</v>
      </c>
      <c r="G49" s="38">
        <f t="shared" si="1"/>
        <v>132</v>
      </c>
    </row>
    <row r="50" s="28" customFormat="1" ht="30" customHeight="1" spans="1:7">
      <c r="A50" s="41"/>
      <c r="B50" s="35"/>
      <c r="C50" s="38" t="s">
        <v>11</v>
      </c>
      <c r="D50" s="59">
        <v>94877</v>
      </c>
      <c r="E50" s="58">
        <v>94796</v>
      </c>
      <c r="F50" s="58">
        <v>94958</v>
      </c>
      <c r="G50" s="38">
        <f t="shared" si="1"/>
        <v>162</v>
      </c>
    </row>
    <row r="51" s="28" customFormat="1" ht="30" customHeight="1" spans="1:7">
      <c r="A51" s="36">
        <v>24</v>
      </c>
      <c r="B51" s="35" t="s">
        <v>35</v>
      </c>
      <c r="C51" s="38" t="s">
        <v>10</v>
      </c>
      <c r="D51" s="45">
        <v>97295</v>
      </c>
      <c r="E51" s="45">
        <v>97079</v>
      </c>
      <c r="F51" s="45">
        <v>97511</v>
      </c>
      <c r="G51" s="38">
        <f t="shared" si="1"/>
        <v>432</v>
      </c>
    </row>
    <row r="52" s="28" customFormat="1" ht="30" customHeight="1" spans="1:7">
      <c r="A52" s="41"/>
      <c r="B52" s="35"/>
      <c r="C52" s="38" t="s">
        <v>11</v>
      </c>
      <c r="D52" s="48">
        <v>97295</v>
      </c>
      <c r="E52" s="48">
        <v>97081.5</v>
      </c>
      <c r="F52" s="48">
        <v>97511</v>
      </c>
      <c r="G52" s="38">
        <f t="shared" si="1"/>
        <v>429.5</v>
      </c>
    </row>
    <row r="53" s="28" customFormat="1" ht="30" customHeight="1" spans="1:7">
      <c r="A53" s="35">
        <f>A51+1</f>
        <v>25</v>
      </c>
      <c r="B53" s="35" t="s">
        <v>36</v>
      </c>
      <c r="C53" s="38" t="s">
        <v>10</v>
      </c>
      <c r="D53" s="45">
        <v>97987</v>
      </c>
      <c r="E53" s="45">
        <v>97883.5</v>
      </c>
      <c r="F53" s="45">
        <v>98093</v>
      </c>
      <c r="G53" s="38">
        <f t="shared" si="1"/>
        <v>209.5</v>
      </c>
    </row>
    <row r="54" s="28" customFormat="1" ht="30" customHeight="1" spans="1:7">
      <c r="A54" s="35"/>
      <c r="B54" s="35"/>
      <c r="C54" s="38" t="s">
        <v>11</v>
      </c>
      <c r="D54" s="48">
        <v>97987</v>
      </c>
      <c r="E54" s="48">
        <v>97883.5</v>
      </c>
      <c r="F54" s="48">
        <v>98093</v>
      </c>
      <c r="G54" s="38">
        <f t="shared" si="1"/>
        <v>209.5</v>
      </c>
    </row>
    <row r="55" s="28" customFormat="1" ht="30" customHeight="1" spans="1:7">
      <c r="A55" s="35">
        <f>A53+1</f>
        <v>26</v>
      </c>
      <c r="B55" s="35" t="s">
        <v>37</v>
      </c>
      <c r="C55" s="38" t="s">
        <v>10</v>
      </c>
      <c r="D55" s="45">
        <v>98615</v>
      </c>
      <c r="E55" s="45">
        <v>98351.5</v>
      </c>
      <c r="F55" s="45">
        <v>98878.5</v>
      </c>
      <c r="G55" s="38">
        <f t="shared" si="1"/>
        <v>527</v>
      </c>
    </row>
    <row r="56" s="28" customFormat="1" ht="30" customHeight="1" spans="1:7">
      <c r="A56" s="35"/>
      <c r="B56" s="35"/>
      <c r="C56" s="38" t="s">
        <v>11</v>
      </c>
      <c r="D56" s="48">
        <v>98615</v>
      </c>
      <c r="E56" s="48">
        <v>98351.5</v>
      </c>
      <c r="F56" s="48">
        <v>98878.5</v>
      </c>
      <c r="G56" s="38">
        <f t="shared" si="1"/>
        <v>527</v>
      </c>
    </row>
    <row r="57" s="28" customFormat="1" ht="30" customHeight="1" spans="1:7">
      <c r="A57" s="35">
        <f>A55+1</f>
        <v>27</v>
      </c>
      <c r="B57" s="35" t="s">
        <v>38</v>
      </c>
      <c r="C57" s="38" t="s">
        <v>10</v>
      </c>
      <c r="D57" s="61">
        <v>44589.986</v>
      </c>
      <c r="E57" s="51">
        <v>44416.986</v>
      </c>
      <c r="F57" s="51">
        <v>44762.986</v>
      </c>
      <c r="G57" s="38">
        <f t="shared" ref="G57:G58" si="8">F57-E57</f>
        <v>346</v>
      </c>
    </row>
    <row r="58" s="28" customFormat="1" ht="30" customHeight="1" spans="1:7">
      <c r="A58" s="35"/>
      <c r="B58" s="35"/>
      <c r="C58" s="38" t="s">
        <v>11</v>
      </c>
      <c r="D58" s="55">
        <v>44589.986</v>
      </c>
      <c r="E58" s="52">
        <v>44418.986</v>
      </c>
      <c r="F58" s="52">
        <v>44760.986</v>
      </c>
      <c r="G58" s="38">
        <f t="shared" si="8"/>
        <v>342</v>
      </c>
    </row>
    <row r="59" s="28" customFormat="1" ht="30" customHeight="1" spans="1:7">
      <c r="A59" s="35">
        <f>A57+1</f>
        <v>28</v>
      </c>
      <c r="B59" s="62" t="s">
        <v>39</v>
      </c>
      <c r="C59" s="38" t="s">
        <v>10</v>
      </c>
      <c r="D59" s="45">
        <v>76944.6</v>
      </c>
      <c r="E59" s="45">
        <v>76797.62</v>
      </c>
      <c r="F59" s="45">
        <v>77089.62</v>
      </c>
      <c r="G59" s="38">
        <f t="shared" ref="G59:G67" si="9">F59-E59</f>
        <v>292</v>
      </c>
    </row>
    <row r="60" s="28" customFormat="1" ht="30" customHeight="1" spans="1:7">
      <c r="A60" s="35"/>
      <c r="B60" s="62"/>
      <c r="C60" s="38" t="s">
        <v>11</v>
      </c>
      <c r="D60" s="48">
        <v>76945.1</v>
      </c>
      <c r="E60" s="49">
        <v>76788.62</v>
      </c>
      <c r="F60" s="49">
        <v>77097.12</v>
      </c>
      <c r="G60" s="38">
        <f t="shared" si="9"/>
        <v>308.5</v>
      </c>
    </row>
    <row r="61" s="28" customFormat="1" ht="30" customHeight="1" spans="1:7">
      <c r="A61" s="35">
        <f>A59+1</f>
        <v>29</v>
      </c>
      <c r="B61" s="62" t="s">
        <v>40</v>
      </c>
      <c r="C61" s="38" t="s">
        <v>10</v>
      </c>
      <c r="D61" s="45">
        <v>77724.843</v>
      </c>
      <c r="E61" s="45">
        <v>77536.343</v>
      </c>
      <c r="F61" s="45">
        <v>77915.843</v>
      </c>
      <c r="G61" s="38">
        <f t="shared" si="9"/>
        <v>379.5</v>
      </c>
    </row>
    <row r="62" s="28" customFormat="1" ht="30" customHeight="1" spans="1:7">
      <c r="A62" s="35"/>
      <c r="B62" s="62"/>
      <c r="C62" s="38" t="s">
        <v>11</v>
      </c>
      <c r="D62" s="48">
        <v>77735.842</v>
      </c>
      <c r="E62" s="48">
        <v>77559.843</v>
      </c>
      <c r="F62" s="48">
        <v>77911.843</v>
      </c>
      <c r="G62" s="38">
        <f t="shared" si="9"/>
        <v>352</v>
      </c>
    </row>
    <row r="63" s="28" customFormat="1" ht="30" customHeight="1" spans="1:7">
      <c r="A63" s="35">
        <f>A61+1</f>
        <v>30</v>
      </c>
      <c r="B63" s="69" t="s">
        <v>41</v>
      </c>
      <c r="C63" s="38" t="s">
        <v>10</v>
      </c>
      <c r="D63" s="45">
        <v>78746</v>
      </c>
      <c r="E63" s="45">
        <v>78215</v>
      </c>
      <c r="F63" s="45">
        <v>79277</v>
      </c>
      <c r="G63" s="38">
        <f t="shared" si="9"/>
        <v>1062</v>
      </c>
    </row>
    <row r="64" s="28" customFormat="1" ht="30" customHeight="1" spans="1:7">
      <c r="A64" s="35"/>
      <c r="B64" s="69"/>
      <c r="C64" s="38" t="s">
        <v>11</v>
      </c>
      <c r="D64" s="48">
        <v>78935</v>
      </c>
      <c r="E64" s="48">
        <v>78669</v>
      </c>
      <c r="F64" s="48">
        <v>79198.5</v>
      </c>
      <c r="G64" s="38">
        <f t="shared" si="9"/>
        <v>529.5</v>
      </c>
    </row>
    <row r="65" s="28" customFormat="1" ht="30" customHeight="1" spans="1:7">
      <c r="A65" s="35">
        <f>A63+1</f>
        <v>31</v>
      </c>
      <c r="B65" s="69" t="s">
        <v>42</v>
      </c>
      <c r="C65" s="38" t="s">
        <v>10</v>
      </c>
      <c r="D65" s="45">
        <v>79588</v>
      </c>
      <c r="E65" s="45">
        <v>79550</v>
      </c>
      <c r="F65" s="45">
        <v>79626</v>
      </c>
      <c r="G65" s="38">
        <f t="shared" si="9"/>
        <v>76</v>
      </c>
    </row>
    <row r="66" s="28" customFormat="1" ht="30" customHeight="1" spans="1:7">
      <c r="A66" s="35">
        <f>A65+1</f>
        <v>32</v>
      </c>
      <c r="B66" s="69" t="s">
        <v>43</v>
      </c>
      <c r="C66" s="38" t="s">
        <v>10</v>
      </c>
      <c r="D66" s="45">
        <v>84218.5</v>
      </c>
      <c r="E66" s="45">
        <v>83736.6</v>
      </c>
      <c r="F66" s="45">
        <v>84580.4</v>
      </c>
      <c r="G66" s="38">
        <f t="shared" si="9"/>
        <v>843.799999999988</v>
      </c>
    </row>
    <row r="67" s="28" customFormat="1" ht="30" customHeight="1" spans="1:7">
      <c r="A67" s="35"/>
      <c r="B67" s="69"/>
      <c r="C67" s="38" t="s">
        <v>11</v>
      </c>
      <c r="D67" s="48">
        <v>84218.5</v>
      </c>
      <c r="E67" s="48">
        <v>83698.6</v>
      </c>
      <c r="F67" s="48">
        <v>84580.4</v>
      </c>
      <c r="G67" s="38">
        <f t="shared" si="9"/>
        <v>881.799999999988</v>
      </c>
    </row>
    <row r="68" s="28" customFormat="1" ht="30" customHeight="1" spans="1:7">
      <c r="A68" s="35">
        <f>A66+1</f>
        <v>33</v>
      </c>
      <c r="B68" s="35" t="s">
        <v>44</v>
      </c>
      <c r="C68" s="38" t="s">
        <v>10</v>
      </c>
      <c r="D68" s="45">
        <v>86890</v>
      </c>
      <c r="E68" s="45">
        <v>86786.5</v>
      </c>
      <c r="F68" s="45">
        <v>86993.5</v>
      </c>
      <c r="G68" s="38">
        <f t="shared" ref="G68:G74" si="10">F68-E68</f>
        <v>207</v>
      </c>
    </row>
    <row r="69" s="28" customFormat="1" ht="30" customHeight="1" spans="1:7">
      <c r="A69" s="35"/>
      <c r="B69" s="35"/>
      <c r="C69" s="38" t="s">
        <v>11</v>
      </c>
      <c r="D69" s="48">
        <v>86884</v>
      </c>
      <c r="E69" s="48">
        <v>86780.5</v>
      </c>
      <c r="F69" s="48">
        <v>86990</v>
      </c>
      <c r="G69" s="38">
        <f t="shared" si="10"/>
        <v>209.5</v>
      </c>
    </row>
    <row r="70" s="28" customFormat="1" ht="30" customHeight="1" spans="1:7">
      <c r="A70" s="35">
        <f>A68+1</f>
        <v>34</v>
      </c>
      <c r="B70" s="35" t="s">
        <v>45</v>
      </c>
      <c r="C70" s="38" t="s">
        <v>10</v>
      </c>
      <c r="D70" s="45">
        <v>87185</v>
      </c>
      <c r="E70" s="45">
        <v>87046.5</v>
      </c>
      <c r="F70" s="45">
        <v>87323.5</v>
      </c>
      <c r="G70" s="38">
        <f t="shared" si="10"/>
        <v>277</v>
      </c>
    </row>
    <row r="71" s="28" customFormat="1" ht="30" customHeight="1" spans="1:7">
      <c r="A71" s="35"/>
      <c r="B71" s="35"/>
      <c r="C71" s="38" t="s">
        <v>11</v>
      </c>
      <c r="D71" s="48">
        <v>87201</v>
      </c>
      <c r="E71" s="48">
        <v>87062.5</v>
      </c>
      <c r="F71" s="48">
        <v>87339.5</v>
      </c>
      <c r="G71" s="38">
        <f t="shared" si="10"/>
        <v>277</v>
      </c>
    </row>
    <row r="72" s="28" customFormat="1" ht="30" customHeight="1" spans="1:7">
      <c r="A72" s="35">
        <f>A70+1</f>
        <v>35</v>
      </c>
      <c r="B72" s="69" t="s">
        <v>46</v>
      </c>
      <c r="C72" s="38" t="s">
        <v>10</v>
      </c>
      <c r="D72" s="45">
        <v>88710</v>
      </c>
      <c r="E72" s="45">
        <v>88614</v>
      </c>
      <c r="F72" s="45">
        <v>88806</v>
      </c>
      <c r="G72" s="38">
        <f t="shared" si="10"/>
        <v>192</v>
      </c>
    </row>
    <row r="73" s="28" customFormat="1" ht="30" customHeight="1" spans="1:7">
      <c r="A73" s="35">
        <f>A72+1</f>
        <v>36</v>
      </c>
      <c r="B73" s="62" t="s">
        <v>47</v>
      </c>
      <c r="C73" s="38" t="s">
        <v>10</v>
      </c>
      <c r="D73" s="81">
        <v>90775</v>
      </c>
      <c r="E73" s="81">
        <v>90664</v>
      </c>
      <c r="F73" s="81">
        <v>90886</v>
      </c>
      <c r="G73" s="38">
        <f t="shared" si="10"/>
        <v>222</v>
      </c>
    </row>
    <row r="74" s="28" customFormat="1" ht="30" customHeight="1" spans="1:7">
      <c r="A74" s="35"/>
      <c r="B74" s="62"/>
      <c r="C74" s="38" t="s">
        <v>11</v>
      </c>
      <c r="D74" s="82">
        <v>90725</v>
      </c>
      <c r="E74" s="82">
        <v>90494</v>
      </c>
      <c r="F74" s="82">
        <v>90956</v>
      </c>
      <c r="G74" s="38">
        <f t="shared" si="10"/>
        <v>462</v>
      </c>
    </row>
    <row r="75" s="28" customFormat="1" ht="30" customHeight="1" spans="1:7">
      <c r="A75" s="35">
        <f>A73+1</f>
        <v>37</v>
      </c>
      <c r="B75" s="35" t="s">
        <v>48</v>
      </c>
      <c r="C75" s="38" t="s">
        <v>10</v>
      </c>
      <c r="D75" s="73">
        <v>91395</v>
      </c>
      <c r="E75" s="57">
        <v>91299</v>
      </c>
      <c r="F75" s="57">
        <v>91491</v>
      </c>
      <c r="G75" s="38">
        <f t="shared" ref="G75:G85" si="11">F75-E75</f>
        <v>192</v>
      </c>
    </row>
    <row r="76" s="28" customFormat="1" ht="30" customHeight="1" spans="1:7">
      <c r="A76" s="35"/>
      <c r="B76" s="35"/>
      <c r="C76" s="38" t="s">
        <v>11</v>
      </c>
      <c r="D76" s="73">
        <v>91412</v>
      </c>
      <c r="E76" s="57">
        <v>91303.5</v>
      </c>
      <c r="F76" s="57">
        <v>91523</v>
      </c>
      <c r="G76" s="38">
        <f t="shared" si="11"/>
        <v>219.5</v>
      </c>
    </row>
    <row r="77" s="28" customFormat="1" ht="32" customHeight="1" spans="1:7">
      <c r="A77" s="36">
        <f>A75+1</f>
        <v>38</v>
      </c>
      <c r="B77" s="36" t="s">
        <v>49</v>
      </c>
      <c r="C77" s="38" t="s">
        <v>10</v>
      </c>
      <c r="D77" s="59">
        <v>91655</v>
      </c>
      <c r="E77" s="58">
        <v>91621.5</v>
      </c>
      <c r="F77" s="58">
        <v>91691</v>
      </c>
      <c r="G77" s="38">
        <f t="shared" ref="G77" si="12">F77-E77</f>
        <v>69.5</v>
      </c>
    </row>
    <row r="78" s="28" customFormat="1" ht="32" customHeight="1" spans="1:7">
      <c r="A78" s="83"/>
      <c r="B78" s="83"/>
      <c r="C78" s="38" t="s">
        <v>10</v>
      </c>
      <c r="D78" s="59">
        <v>92015</v>
      </c>
      <c r="E78" s="58">
        <v>91874</v>
      </c>
      <c r="F78" s="58">
        <v>92156</v>
      </c>
      <c r="G78" s="38">
        <f t="shared" si="11"/>
        <v>282</v>
      </c>
    </row>
    <row r="79" s="28" customFormat="1" ht="32" customHeight="1" spans="1:7">
      <c r="A79" s="84"/>
      <c r="B79" s="84"/>
      <c r="C79" s="38" t="s">
        <v>11</v>
      </c>
      <c r="D79" s="59">
        <v>91910</v>
      </c>
      <c r="E79" s="58">
        <v>91634</v>
      </c>
      <c r="F79" s="58">
        <v>92186</v>
      </c>
      <c r="G79" s="38">
        <f t="shared" si="11"/>
        <v>552</v>
      </c>
    </row>
    <row r="80" s="28" customFormat="1" ht="32" customHeight="1" spans="1:7">
      <c r="A80" s="35">
        <f>A77+1</f>
        <v>39</v>
      </c>
      <c r="B80" s="35" t="s">
        <v>50</v>
      </c>
      <c r="C80" s="38" t="s">
        <v>10</v>
      </c>
      <c r="D80" s="59">
        <v>93670</v>
      </c>
      <c r="E80" s="58">
        <v>92812</v>
      </c>
      <c r="F80" s="58">
        <v>94365</v>
      </c>
      <c r="G80" s="38">
        <f t="shared" si="11"/>
        <v>1553</v>
      </c>
    </row>
    <row r="81" s="28" customFormat="1" ht="32" customHeight="1" spans="1:7">
      <c r="A81" s="35"/>
      <c r="B81" s="35"/>
      <c r="C81" s="38" t="s">
        <v>11</v>
      </c>
      <c r="D81" s="59">
        <v>93670</v>
      </c>
      <c r="E81" s="58">
        <v>92812</v>
      </c>
      <c r="F81" s="58">
        <v>94365</v>
      </c>
      <c r="G81" s="38">
        <f t="shared" si="11"/>
        <v>1553</v>
      </c>
    </row>
    <row r="82" s="28" customFormat="1" ht="32" customHeight="1" spans="1:7">
      <c r="A82" s="35">
        <f>A80+1</f>
        <v>40</v>
      </c>
      <c r="B82" s="85" t="s">
        <v>51</v>
      </c>
      <c r="C82" s="38" t="s">
        <v>10</v>
      </c>
      <c r="D82" s="59">
        <v>94892</v>
      </c>
      <c r="E82" s="58">
        <v>94826</v>
      </c>
      <c r="F82" s="58">
        <v>94958</v>
      </c>
      <c r="G82" s="38">
        <f t="shared" si="11"/>
        <v>132</v>
      </c>
    </row>
    <row r="83" s="28" customFormat="1" ht="32" customHeight="1" spans="1:7">
      <c r="A83" s="35"/>
      <c r="B83" s="85"/>
      <c r="C83" s="38" t="s">
        <v>11</v>
      </c>
      <c r="D83" s="59">
        <v>94877</v>
      </c>
      <c r="E83" s="58">
        <v>94796</v>
      </c>
      <c r="F83" s="58">
        <v>94958</v>
      </c>
      <c r="G83" s="38">
        <f t="shared" si="11"/>
        <v>162</v>
      </c>
    </row>
    <row r="84" s="28" customFormat="1" ht="32" customHeight="1" spans="1:7">
      <c r="A84" s="35">
        <f>A82+1</f>
        <v>41</v>
      </c>
      <c r="B84" s="69" t="s">
        <v>52</v>
      </c>
      <c r="C84" s="38" t="s">
        <v>10</v>
      </c>
      <c r="D84" s="45">
        <v>97295</v>
      </c>
      <c r="E84" s="45">
        <v>97079</v>
      </c>
      <c r="F84" s="45">
        <v>97511</v>
      </c>
      <c r="G84" s="38">
        <f t="shared" si="11"/>
        <v>432</v>
      </c>
    </row>
    <row r="85" s="28" customFormat="1" ht="32" customHeight="1" spans="1:7">
      <c r="A85" s="35"/>
      <c r="B85" s="69"/>
      <c r="C85" s="38" t="s">
        <v>11</v>
      </c>
      <c r="D85" s="48">
        <v>97295</v>
      </c>
      <c r="E85" s="48">
        <v>97081.5</v>
      </c>
      <c r="F85" s="48">
        <v>97511</v>
      </c>
      <c r="G85" s="38">
        <f t="shared" si="11"/>
        <v>429.5</v>
      </c>
    </row>
    <row r="86" s="28" customFormat="1" ht="32" customHeight="1" spans="1:7">
      <c r="A86" s="35">
        <f>A84+1</f>
        <v>42</v>
      </c>
      <c r="B86" s="69" t="s">
        <v>53</v>
      </c>
      <c r="C86" s="38" t="s">
        <v>10</v>
      </c>
      <c r="D86" s="45">
        <v>97987</v>
      </c>
      <c r="E86" s="45">
        <v>97883.5</v>
      </c>
      <c r="F86" s="45">
        <v>98093</v>
      </c>
      <c r="G86" s="38">
        <f t="shared" ref="G86:G93" si="13">F86-E86</f>
        <v>209.5</v>
      </c>
    </row>
    <row r="87" s="28" customFormat="1" ht="32" customHeight="1" spans="1:7">
      <c r="A87" s="35"/>
      <c r="B87" s="69"/>
      <c r="C87" s="38" t="s">
        <v>11</v>
      </c>
      <c r="D87" s="48">
        <v>97987</v>
      </c>
      <c r="E87" s="48">
        <v>97883.5</v>
      </c>
      <c r="F87" s="48">
        <v>98093</v>
      </c>
      <c r="G87" s="38">
        <f t="shared" si="13"/>
        <v>209.5</v>
      </c>
    </row>
    <row r="88" s="28" customFormat="1" ht="32" customHeight="1" spans="1:7">
      <c r="A88" s="35">
        <f>A86+1</f>
        <v>43</v>
      </c>
      <c r="B88" s="69" t="s">
        <v>54</v>
      </c>
      <c r="C88" s="38" t="s">
        <v>10</v>
      </c>
      <c r="D88" s="45">
        <v>98615</v>
      </c>
      <c r="E88" s="45">
        <v>98351.5</v>
      </c>
      <c r="F88" s="45">
        <v>98878.5</v>
      </c>
      <c r="G88" s="38">
        <f t="shared" si="13"/>
        <v>527</v>
      </c>
    </row>
    <row r="89" s="28" customFormat="1" ht="32" customHeight="1" spans="1:7">
      <c r="A89" s="35"/>
      <c r="B89" s="69"/>
      <c r="C89" s="38" t="s">
        <v>11</v>
      </c>
      <c r="D89" s="48">
        <v>98615</v>
      </c>
      <c r="E89" s="48">
        <v>98351.5</v>
      </c>
      <c r="F89" s="48">
        <v>98878.5</v>
      </c>
      <c r="G89" s="38">
        <f t="shared" si="13"/>
        <v>527</v>
      </c>
    </row>
    <row r="90" s="28" customFormat="1" ht="30" customHeight="1" spans="1:7">
      <c r="A90" s="35">
        <f>A88+1</f>
        <v>44</v>
      </c>
      <c r="B90" s="69" t="s">
        <v>55</v>
      </c>
      <c r="C90" s="38" t="s">
        <v>10</v>
      </c>
      <c r="D90" s="45">
        <v>99516</v>
      </c>
      <c r="E90" s="45">
        <v>99292.5</v>
      </c>
      <c r="F90" s="45">
        <v>99739.5</v>
      </c>
      <c r="G90" s="38">
        <f t="shared" si="13"/>
        <v>447</v>
      </c>
    </row>
    <row r="91" s="28" customFormat="1" ht="30" customHeight="1" spans="1:7">
      <c r="A91" s="35"/>
      <c r="B91" s="69"/>
      <c r="C91" s="38" t="s">
        <v>11</v>
      </c>
      <c r="D91" s="48">
        <v>99500.5</v>
      </c>
      <c r="E91" s="48">
        <v>99277</v>
      </c>
      <c r="F91" s="48">
        <v>99724</v>
      </c>
      <c r="G91" s="38">
        <f t="shared" si="13"/>
        <v>447</v>
      </c>
    </row>
    <row r="92" s="28" customFormat="1" ht="30" customHeight="1" spans="1:7">
      <c r="A92" s="35">
        <f>A90+1</f>
        <v>45</v>
      </c>
      <c r="B92" s="69" t="s">
        <v>56</v>
      </c>
      <c r="C92" s="38" t="s">
        <v>10</v>
      </c>
      <c r="D92" s="45">
        <v>100218.821</v>
      </c>
      <c r="E92" s="45">
        <v>99915.321</v>
      </c>
      <c r="F92" s="45">
        <v>100522.321</v>
      </c>
      <c r="G92" s="38">
        <f t="shared" si="13"/>
        <v>607</v>
      </c>
    </row>
    <row r="93" s="28" customFormat="1" ht="30" customHeight="1" spans="1:7">
      <c r="A93" s="35"/>
      <c r="B93" s="69"/>
      <c r="C93" s="38" t="s">
        <v>11</v>
      </c>
      <c r="D93" s="48">
        <v>100205.363</v>
      </c>
      <c r="E93" s="48">
        <v>99911.413</v>
      </c>
      <c r="F93" s="48">
        <v>100499.313</v>
      </c>
      <c r="G93" s="38">
        <f t="shared" si="13"/>
        <v>587.899999999994</v>
      </c>
    </row>
    <row r="94" s="28" customFormat="1" ht="30" customHeight="1" spans="1:7">
      <c r="A94" s="35">
        <f>A92+1</f>
        <v>46</v>
      </c>
      <c r="B94" s="35" t="s">
        <v>57</v>
      </c>
      <c r="C94" s="38" t="s">
        <v>10</v>
      </c>
      <c r="D94" s="59">
        <v>101032</v>
      </c>
      <c r="E94" s="58">
        <v>100653.5</v>
      </c>
      <c r="F94" s="58">
        <v>101413</v>
      </c>
      <c r="G94" s="38">
        <f t="shared" ref="G94:G127" si="14">F94-E94</f>
        <v>759.5</v>
      </c>
    </row>
    <row r="95" s="28" customFormat="1" ht="30" customHeight="1" spans="1:7">
      <c r="A95" s="35"/>
      <c r="B95" s="35"/>
      <c r="C95" s="38" t="s">
        <v>11</v>
      </c>
      <c r="D95" s="59">
        <v>100989</v>
      </c>
      <c r="E95" s="58">
        <v>100654.5</v>
      </c>
      <c r="F95" s="58">
        <v>101323.5</v>
      </c>
      <c r="G95" s="38">
        <f t="shared" si="14"/>
        <v>669</v>
      </c>
    </row>
    <row r="96" s="28" customFormat="1" ht="30" customHeight="1" spans="1:7">
      <c r="A96" s="35">
        <f>A94+1</f>
        <v>47</v>
      </c>
      <c r="B96" s="35" t="s">
        <v>58</v>
      </c>
      <c r="C96" s="38" t="s">
        <v>10</v>
      </c>
      <c r="D96" s="59">
        <v>104671</v>
      </c>
      <c r="E96" s="58">
        <v>104560</v>
      </c>
      <c r="F96" s="58">
        <v>104782</v>
      </c>
      <c r="G96" s="38">
        <f t="shared" si="14"/>
        <v>222</v>
      </c>
    </row>
    <row r="97" s="28" customFormat="1" ht="30" customHeight="1" spans="1:7">
      <c r="A97" s="35"/>
      <c r="B97" s="35"/>
      <c r="C97" s="38" t="s">
        <v>11</v>
      </c>
      <c r="D97" s="59">
        <v>104653</v>
      </c>
      <c r="E97" s="58">
        <v>104572</v>
      </c>
      <c r="F97" s="58">
        <v>104734</v>
      </c>
      <c r="G97" s="38">
        <f t="shared" si="14"/>
        <v>162</v>
      </c>
    </row>
    <row r="98" s="28" customFormat="1" ht="30" customHeight="1" spans="1:7">
      <c r="A98" s="35">
        <f>A96+1</f>
        <v>48</v>
      </c>
      <c r="B98" s="35" t="s">
        <v>59</v>
      </c>
      <c r="C98" s="38" t="s">
        <v>10</v>
      </c>
      <c r="D98" s="59">
        <v>105624.2</v>
      </c>
      <c r="E98" s="58">
        <v>105057</v>
      </c>
      <c r="F98" s="58">
        <v>105949.4</v>
      </c>
      <c r="G98" s="38">
        <f t="shared" si="14"/>
        <v>892.399999999994</v>
      </c>
    </row>
    <row r="99" s="28" customFormat="1" ht="30" customHeight="1" spans="1:7">
      <c r="A99" s="35"/>
      <c r="B99" s="35"/>
      <c r="C99" s="38" t="s">
        <v>11</v>
      </c>
      <c r="D99" s="59">
        <v>105624.2</v>
      </c>
      <c r="E99" s="58">
        <v>105059</v>
      </c>
      <c r="F99" s="58">
        <v>105949.4</v>
      </c>
      <c r="G99" s="38">
        <f t="shared" si="14"/>
        <v>890.399999999994</v>
      </c>
    </row>
    <row r="100" s="28" customFormat="1" ht="30" customHeight="1" spans="1:7">
      <c r="A100" s="35">
        <f>A98+1</f>
        <v>49</v>
      </c>
      <c r="B100" s="35" t="s">
        <v>60</v>
      </c>
      <c r="C100" s="38" t="s">
        <v>10</v>
      </c>
      <c r="D100" s="59">
        <v>110283</v>
      </c>
      <c r="E100" s="58">
        <v>110202</v>
      </c>
      <c r="F100" s="58">
        <v>110364</v>
      </c>
      <c r="G100" s="38">
        <f t="shared" si="14"/>
        <v>162</v>
      </c>
    </row>
    <row r="101" s="28" customFormat="1" ht="30" customHeight="1" spans="1:7">
      <c r="A101" s="35"/>
      <c r="B101" s="35"/>
      <c r="C101" s="38" t="s">
        <v>11</v>
      </c>
      <c r="D101" s="59">
        <v>110280</v>
      </c>
      <c r="E101" s="58">
        <v>110186.5</v>
      </c>
      <c r="F101" s="58">
        <v>110376</v>
      </c>
      <c r="G101" s="38">
        <f t="shared" si="14"/>
        <v>189.5</v>
      </c>
    </row>
    <row r="102" s="28" customFormat="1" ht="30" customHeight="1" spans="1:7">
      <c r="A102" s="35">
        <f>A100+1</f>
        <v>50</v>
      </c>
      <c r="B102" s="35" t="s">
        <v>61</v>
      </c>
      <c r="C102" s="38" t="s">
        <v>10</v>
      </c>
      <c r="D102" s="57">
        <v>111808</v>
      </c>
      <c r="E102" s="57">
        <v>111662</v>
      </c>
      <c r="F102" s="57">
        <v>111951.5</v>
      </c>
      <c r="G102" s="38">
        <f t="shared" si="14"/>
        <v>289.5</v>
      </c>
    </row>
    <row r="103" s="28" customFormat="1" ht="30" customHeight="1" spans="1:7">
      <c r="A103" s="35"/>
      <c r="B103" s="35"/>
      <c r="C103" s="38" t="s">
        <v>11</v>
      </c>
      <c r="D103" s="57">
        <v>111792</v>
      </c>
      <c r="E103" s="57">
        <v>111648.5</v>
      </c>
      <c r="F103" s="57">
        <v>111935.5</v>
      </c>
      <c r="G103" s="38">
        <f t="shared" si="14"/>
        <v>287</v>
      </c>
    </row>
    <row r="104" s="28" customFormat="1" ht="30" customHeight="1" spans="1:7">
      <c r="A104" s="35">
        <f>A102+1</f>
        <v>51</v>
      </c>
      <c r="B104" s="35" t="s">
        <v>62</v>
      </c>
      <c r="C104" s="38" t="s">
        <v>10</v>
      </c>
      <c r="D104" s="59">
        <v>112202</v>
      </c>
      <c r="E104" s="58">
        <v>112168.5</v>
      </c>
      <c r="F104" s="58">
        <v>112235.5</v>
      </c>
      <c r="G104" s="38">
        <f t="shared" si="14"/>
        <v>67</v>
      </c>
    </row>
    <row r="105" s="28" customFormat="1" ht="30" customHeight="1" spans="1:7">
      <c r="A105" s="35"/>
      <c r="B105" s="35"/>
      <c r="C105" s="38" t="s">
        <v>11</v>
      </c>
      <c r="D105" s="59">
        <v>112147</v>
      </c>
      <c r="E105" s="58">
        <v>112038.5</v>
      </c>
      <c r="F105" s="58">
        <v>112255.5</v>
      </c>
      <c r="G105" s="38">
        <f t="shared" si="14"/>
        <v>217</v>
      </c>
    </row>
    <row r="106" s="28" customFormat="1" ht="30" customHeight="1" spans="1:7">
      <c r="A106" s="35">
        <f>A104+1</f>
        <v>52</v>
      </c>
      <c r="B106" s="38" t="s">
        <v>63</v>
      </c>
      <c r="C106" s="38" t="s">
        <v>10</v>
      </c>
      <c r="D106" s="86">
        <v>114157</v>
      </c>
      <c r="E106" s="86">
        <v>113682.14</v>
      </c>
      <c r="F106" s="86">
        <v>114669.86</v>
      </c>
      <c r="G106" s="38">
        <f t="shared" si="14"/>
        <v>987.720000000001</v>
      </c>
    </row>
    <row r="107" s="28" customFormat="1" ht="30" customHeight="1" spans="1:7">
      <c r="A107" s="35"/>
      <c r="B107" s="38"/>
      <c r="C107" s="38" t="s">
        <v>11</v>
      </c>
      <c r="D107" s="86">
        <v>114157</v>
      </c>
      <c r="E107" s="86">
        <v>113646.64</v>
      </c>
      <c r="F107" s="86">
        <v>114629.86</v>
      </c>
      <c r="G107" s="38">
        <f t="shared" si="14"/>
        <v>983.220000000001</v>
      </c>
    </row>
    <row r="108" s="28" customFormat="1" ht="30" customHeight="1" spans="1:7">
      <c r="A108" s="35">
        <f>A106+1</f>
        <v>53</v>
      </c>
      <c r="B108" s="38" t="s">
        <v>64</v>
      </c>
      <c r="C108" s="38" t="s">
        <v>10</v>
      </c>
      <c r="D108" s="86">
        <v>118063</v>
      </c>
      <c r="E108" s="86">
        <v>116675</v>
      </c>
      <c r="F108" s="86">
        <v>119446.5</v>
      </c>
      <c r="G108" s="38">
        <f t="shared" si="14"/>
        <v>2771.5</v>
      </c>
    </row>
    <row r="109" s="28" customFormat="1" ht="30" customHeight="1" spans="1:7">
      <c r="A109" s="35"/>
      <c r="B109" s="38"/>
      <c r="C109" s="38" t="s">
        <v>11</v>
      </c>
      <c r="D109" s="86">
        <v>117891</v>
      </c>
      <c r="E109" s="86">
        <v>116683</v>
      </c>
      <c r="F109" s="86">
        <v>119097</v>
      </c>
      <c r="G109" s="38">
        <f t="shared" si="14"/>
        <v>2414</v>
      </c>
    </row>
    <row r="110" s="28" customFormat="1" ht="30" customHeight="1" spans="1:7">
      <c r="A110" s="35"/>
      <c r="B110" s="38"/>
      <c r="C110" s="38" t="s">
        <v>11</v>
      </c>
      <c r="D110" s="86">
        <v>119340</v>
      </c>
      <c r="E110" s="86">
        <v>119236.5</v>
      </c>
      <c r="F110" s="86">
        <v>119446</v>
      </c>
      <c r="G110" s="38">
        <f t="shared" si="14"/>
        <v>209.5</v>
      </c>
    </row>
    <row r="111" s="28" customFormat="1" ht="30" customHeight="1" spans="1:7">
      <c r="A111" s="35">
        <f>A108+1</f>
        <v>54</v>
      </c>
      <c r="B111" s="38" t="s">
        <v>65</v>
      </c>
      <c r="C111" s="38" t="s">
        <v>11</v>
      </c>
      <c r="D111" s="86">
        <v>124500</v>
      </c>
      <c r="E111" s="86">
        <v>124387</v>
      </c>
      <c r="F111" s="86">
        <v>124613</v>
      </c>
      <c r="G111" s="38">
        <f t="shared" si="14"/>
        <v>226</v>
      </c>
    </row>
    <row r="112" s="28" customFormat="1" ht="30" customHeight="1" spans="1:7">
      <c r="A112" s="35">
        <f>A111+1</f>
        <v>55</v>
      </c>
      <c r="B112" s="38" t="s">
        <v>66</v>
      </c>
      <c r="C112" s="38" t="s">
        <v>10</v>
      </c>
      <c r="D112" s="87">
        <v>125168.75</v>
      </c>
      <c r="E112" s="87">
        <v>124762</v>
      </c>
      <c r="F112" s="87">
        <v>125578</v>
      </c>
      <c r="G112" s="38">
        <f t="shared" si="14"/>
        <v>816</v>
      </c>
    </row>
    <row r="113" s="28" customFormat="1" ht="30" customHeight="1" spans="1:7">
      <c r="A113" s="35"/>
      <c r="B113" s="38"/>
      <c r="C113" s="38" t="s">
        <v>11</v>
      </c>
      <c r="D113" s="88">
        <v>125118.5</v>
      </c>
      <c r="E113" s="88">
        <v>124776.46</v>
      </c>
      <c r="F113" s="88">
        <v>125463.04</v>
      </c>
      <c r="G113" s="38">
        <f t="shared" si="14"/>
        <v>686.579999999987</v>
      </c>
    </row>
    <row r="114" s="28" customFormat="1" ht="30" customHeight="1" spans="1:7">
      <c r="A114" s="35">
        <f>A112+1</f>
        <v>56</v>
      </c>
      <c r="B114" s="38" t="s">
        <v>67</v>
      </c>
      <c r="C114" s="38" t="s">
        <v>10</v>
      </c>
      <c r="D114" s="86">
        <v>125990.8</v>
      </c>
      <c r="E114" s="86">
        <v>125669.76</v>
      </c>
      <c r="F114" s="86">
        <v>126311.84</v>
      </c>
      <c r="G114" s="38">
        <f t="shared" si="14"/>
        <v>642.080000000002</v>
      </c>
    </row>
    <row r="115" s="28" customFormat="1" ht="30" customHeight="1" spans="1:7">
      <c r="A115" s="35"/>
      <c r="B115" s="38"/>
      <c r="C115" s="38" t="s">
        <v>11</v>
      </c>
      <c r="D115" s="86">
        <v>125900</v>
      </c>
      <c r="E115" s="86">
        <v>125716.46</v>
      </c>
      <c r="F115" s="86">
        <v>126086.04</v>
      </c>
      <c r="G115" s="38">
        <f t="shared" si="14"/>
        <v>369.579999999987</v>
      </c>
    </row>
    <row r="116" s="28" customFormat="1" ht="30" customHeight="1" spans="1:7">
      <c r="A116" s="35">
        <f>A114+1</f>
        <v>57</v>
      </c>
      <c r="B116" s="38" t="s">
        <v>68</v>
      </c>
      <c r="C116" s="38" t="s">
        <v>10</v>
      </c>
      <c r="D116" s="86">
        <v>132532.06</v>
      </c>
      <c r="E116" s="86">
        <v>132285.56</v>
      </c>
      <c r="F116" s="86">
        <v>132781.06</v>
      </c>
      <c r="G116" s="38">
        <f t="shared" si="14"/>
        <v>495.5</v>
      </c>
    </row>
    <row r="117" s="28" customFormat="1" ht="30" customHeight="1" spans="1:7">
      <c r="A117" s="35"/>
      <c r="B117" s="38"/>
      <c r="C117" s="38" t="s">
        <v>11</v>
      </c>
      <c r="D117" s="86">
        <v>132575.637</v>
      </c>
      <c r="E117" s="86">
        <v>132327.637</v>
      </c>
      <c r="F117" s="86">
        <v>132821.137</v>
      </c>
      <c r="G117" s="38">
        <f t="shared" si="14"/>
        <v>493.5</v>
      </c>
    </row>
    <row r="118" s="28" customFormat="1" ht="30" customHeight="1" spans="1:7">
      <c r="A118" s="35">
        <f>A116+1</f>
        <v>58</v>
      </c>
      <c r="B118" s="38" t="s">
        <v>69</v>
      </c>
      <c r="C118" s="38" t="s">
        <v>10</v>
      </c>
      <c r="D118" s="86">
        <v>133424</v>
      </c>
      <c r="E118" s="86">
        <v>133358</v>
      </c>
      <c r="F118" s="86">
        <v>133490</v>
      </c>
      <c r="G118" s="38">
        <f t="shared" si="14"/>
        <v>132</v>
      </c>
    </row>
    <row r="119" s="28" customFormat="1" ht="30" customHeight="1" spans="1:7">
      <c r="A119" s="35"/>
      <c r="B119" s="38"/>
      <c r="C119" s="38" t="s">
        <v>11</v>
      </c>
      <c r="D119" s="86" t="s">
        <v>70</v>
      </c>
      <c r="E119" s="86">
        <v>133323</v>
      </c>
      <c r="F119" s="86">
        <v>133485</v>
      </c>
      <c r="G119" s="38">
        <f t="shared" si="14"/>
        <v>162</v>
      </c>
    </row>
    <row r="120" s="28" customFormat="1" ht="30" customHeight="1" spans="1:7">
      <c r="A120" s="35">
        <f>A118+1</f>
        <v>59</v>
      </c>
      <c r="B120" s="38" t="s">
        <v>71</v>
      </c>
      <c r="C120" s="38" t="s">
        <v>10</v>
      </c>
      <c r="D120" s="86">
        <v>136680</v>
      </c>
      <c r="E120" s="86">
        <v>136599</v>
      </c>
      <c r="F120" s="86">
        <v>136761</v>
      </c>
      <c r="G120" s="38">
        <f t="shared" si="14"/>
        <v>162</v>
      </c>
    </row>
    <row r="121" s="28" customFormat="1" ht="30" customHeight="1" spans="1:7">
      <c r="A121" s="35"/>
      <c r="B121" s="38"/>
      <c r="C121" s="38" t="s">
        <v>11</v>
      </c>
      <c r="D121" s="86">
        <v>136710</v>
      </c>
      <c r="E121" s="86">
        <v>136599</v>
      </c>
      <c r="F121" s="86">
        <v>136821</v>
      </c>
      <c r="G121" s="38">
        <f t="shared" si="14"/>
        <v>222</v>
      </c>
    </row>
    <row r="122" s="28" customFormat="1" ht="30" customHeight="1" spans="1:7">
      <c r="A122" s="35">
        <f>A120+1</f>
        <v>60</v>
      </c>
      <c r="B122" s="38" t="s">
        <v>72</v>
      </c>
      <c r="C122" s="38" t="s">
        <v>10</v>
      </c>
      <c r="D122" s="87">
        <v>140620</v>
      </c>
      <c r="E122" s="87">
        <v>140414</v>
      </c>
      <c r="F122" s="87">
        <v>140826</v>
      </c>
      <c r="G122" s="38">
        <f t="shared" si="14"/>
        <v>412</v>
      </c>
    </row>
    <row r="123" s="28" customFormat="1" ht="30" customHeight="1" spans="1:7">
      <c r="A123" s="35"/>
      <c r="B123" s="38"/>
      <c r="C123" s="38" t="s">
        <v>11</v>
      </c>
      <c r="D123" s="88">
        <v>140665</v>
      </c>
      <c r="E123" s="88">
        <v>140441.5</v>
      </c>
      <c r="F123" s="88">
        <v>140888.5</v>
      </c>
      <c r="G123" s="38">
        <f t="shared" si="14"/>
        <v>447</v>
      </c>
    </row>
    <row r="124" s="28" customFormat="1" ht="30" customHeight="1" spans="1:7">
      <c r="A124" s="35">
        <f>A122+1</f>
        <v>61</v>
      </c>
      <c r="B124" s="38" t="s">
        <v>73</v>
      </c>
      <c r="C124" s="38" t="s">
        <v>10</v>
      </c>
      <c r="D124" s="87">
        <v>141120</v>
      </c>
      <c r="E124" s="87">
        <v>140964</v>
      </c>
      <c r="F124" s="87">
        <v>141276</v>
      </c>
      <c r="G124" s="38">
        <f t="shared" si="14"/>
        <v>312</v>
      </c>
    </row>
    <row r="125" s="28" customFormat="1" ht="30" customHeight="1" spans="1:7">
      <c r="A125" s="35"/>
      <c r="B125" s="38"/>
      <c r="C125" s="38" t="s">
        <v>11</v>
      </c>
      <c r="D125" s="88">
        <v>141085</v>
      </c>
      <c r="E125" s="88">
        <v>140944</v>
      </c>
      <c r="F125" s="88">
        <v>141223.5</v>
      </c>
      <c r="G125" s="38">
        <f t="shared" si="14"/>
        <v>279.5</v>
      </c>
    </row>
    <row r="126" s="28" customFormat="1" ht="30" customHeight="1" spans="1:7">
      <c r="A126" s="35">
        <f>A124+1</f>
        <v>62</v>
      </c>
      <c r="B126" s="38" t="s">
        <v>74</v>
      </c>
      <c r="C126" s="38" t="s">
        <v>10</v>
      </c>
      <c r="D126" s="87">
        <v>142000</v>
      </c>
      <c r="E126" s="87">
        <v>141889</v>
      </c>
      <c r="F126" s="87">
        <v>142108.5</v>
      </c>
      <c r="G126" s="38">
        <f t="shared" si="14"/>
        <v>219.5</v>
      </c>
    </row>
    <row r="127" s="28" customFormat="1" ht="30" customHeight="1" spans="1:7">
      <c r="A127" s="35"/>
      <c r="B127" s="38"/>
      <c r="C127" s="38" t="s">
        <v>11</v>
      </c>
      <c r="D127" s="88">
        <v>142040</v>
      </c>
      <c r="E127" s="88">
        <v>141976.5</v>
      </c>
      <c r="F127" s="88">
        <v>142103.5</v>
      </c>
      <c r="G127" s="38">
        <f t="shared" si="14"/>
        <v>127</v>
      </c>
    </row>
    <row r="128" s="28" customFormat="1" ht="30" customHeight="1" spans="1:7">
      <c r="A128" s="35">
        <f>A126+1</f>
        <v>63</v>
      </c>
      <c r="B128" s="38" t="s">
        <v>75</v>
      </c>
      <c r="C128" s="38" t="s">
        <v>11</v>
      </c>
      <c r="D128" s="89">
        <v>142842</v>
      </c>
      <c r="E128" s="89">
        <v>142502</v>
      </c>
      <c r="F128" s="89">
        <v>143182</v>
      </c>
      <c r="G128" s="38">
        <v>689.5</v>
      </c>
    </row>
    <row r="129" s="28" customFormat="1" ht="30" customHeight="1" spans="1:7">
      <c r="A129" s="35"/>
      <c r="B129" s="38"/>
      <c r="C129" s="38" t="s">
        <v>10</v>
      </c>
      <c r="D129" s="90">
        <v>142780</v>
      </c>
      <c r="E129" s="89">
        <v>142520</v>
      </c>
      <c r="F129" s="89">
        <v>143040</v>
      </c>
      <c r="G129" s="38">
        <v>536</v>
      </c>
    </row>
    <row r="130" s="28" customFormat="1" ht="30" customHeight="1" spans="1:7">
      <c r="A130" s="35">
        <f t="shared" ref="A130" si="15">A128+1</f>
        <v>64</v>
      </c>
      <c r="B130" s="38" t="s">
        <v>76</v>
      </c>
      <c r="C130" s="38" t="s">
        <v>11</v>
      </c>
      <c r="D130" s="89">
        <v>143843</v>
      </c>
      <c r="E130" s="89">
        <v>143603</v>
      </c>
      <c r="F130" s="89">
        <v>144083</v>
      </c>
      <c r="G130" s="38">
        <v>492</v>
      </c>
    </row>
    <row r="131" s="28" customFormat="1" ht="30" customHeight="1" spans="1:7">
      <c r="A131" s="35"/>
      <c r="B131" s="38"/>
      <c r="C131" s="38" t="s">
        <v>10</v>
      </c>
      <c r="D131" s="90">
        <v>143800</v>
      </c>
      <c r="E131" s="89">
        <v>143580</v>
      </c>
      <c r="F131" s="89">
        <v>144020</v>
      </c>
      <c r="G131" s="38">
        <v>447</v>
      </c>
    </row>
    <row r="132" s="28" customFormat="1" ht="30" customHeight="1" spans="1:7">
      <c r="A132" s="35">
        <f t="shared" ref="A132" si="16">A130+1</f>
        <v>65</v>
      </c>
      <c r="B132" s="38" t="s">
        <v>77</v>
      </c>
      <c r="C132" s="38" t="s">
        <v>11</v>
      </c>
      <c r="D132" s="89">
        <v>145300</v>
      </c>
      <c r="E132" s="89">
        <v>144820</v>
      </c>
      <c r="F132" s="89">
        <v>145780</v>
      </c>
      <c r="G132" s="38">
        <v>974</v>
      </c>
    </row>
    <row r="133" s="28" customFormat="1" ht="30" customHeight="1" spans="1:7">
      <c r="A133" s="35"/>
      <c r="B133" s="38"/>
      <c r="C133" s="38" t="s">
        <v>10</v>
      </c>
      <c r="D133" s="89">
        <v>145220</v>
      </c>
      <c r="E133" s="89">
        <v>144820</v>
      </c>
      <c r="F133" s="89">
        <v>145620</v>
      </c>
      <c r="G133" s="38">
        <v>809.5</v>
      </c>
    </row>
    <row r="134" s="28" customFormat="1" ht="30" customHeight="1" spans="1:7">
      <c r="A134" s="35">
        <f t="shared" ref="A134" si="17">A132+1</f>
        <v>66</v>
      </c>
      <c r="B134" s="38" t="s">
        <v>78</v>
      </c>
      <c r="C134" s="38" t="s">
        <v>11</v>
      </c>
      <c r="D134" s="89">
        <v>146190.605</v>
      </c>
      <c r="E134" s="89">
        <f>146186.211-240</f>
        <v>145946.211</v>
      </c>
      <c r="F134" s="89">
        <f>E134+8*30+(3*29.596)+4*40</f>
        <v>146434.999</v>
      </c>
      <c r="G134" s="38">
        <v>498.288</v>
      </c>
    </row>
    <row r="135" s="28" customFormat="1" ht="30" customHeight="1" spans="1:7">
      <c r="A135" s="35"/>
      <c r="B135" s="38"/>
      <c r="C135" s="38" t="s">
        <v>10</v>
      </c>
      <c r="D135" s="89">
        <v>146205.605</v>
      </c>
      <c r="E135" s="89">
        <f>146186.211-210</f>
        <v>145976.211</v>
      </c>
      <c r="F135" s="89">
        <f>E135+7*30+(3*29.596)+4*40</f>
        <v>146434.999</v>
      </c>
      <c r="G135" s="38">
        <v>468.288</v>
      </c>
    </row>
    <row r="136" s="28" customFormat="1" ht="30" customHeight="1" spans="1:7">
      <c r="A136" s="35">
        <f t="shared" ref="A136" si="18">A134+1</f>
        <v>67</v>
      </c>
      <c r="B136" s="38" t="s">
        <v>79</v>
      </c>
      <c r="C136" s="38" t="s">
        <v>11</v>
      </c>
      <c r="D136" s="89">
        <v>147287</v>
      </c>
      <c r="E136" s="89">
        <f>146992+40</f>
        <v>147032</v>
      </c>
      <c r="F136" s="89">
        <v>147542</v>
      </c>
      <c r="G136" s="38">
        <v>521.5</v>
      </c>
    </row>
    <row r="137" s="28" customFormat="1" ht="30" customHeight="1" spans="1:7">
      <c r="A137" s="35"/>
      <c r="B137" s="38"/>
      <c r="C137" s="38" t="s">
        <v>10</v>
      </c>
      <c r="D137" s="89">
        <v>147287</v>
      </c>
      <c r="E137" s="89">
        <f>146992+40</f>
        <v>147032</v>
      </c>
      <c r="F137" s="89">
        <v>147542</v>
      </c>
      <c r="G137" s="38">
        <v>521.5</v>
      </c>
    </row>
    <row r="138" s="28" customFormat="1" ht="30" customHeight="1" spans="1:7">
      <c r="A138" s="35">
        <f t="shared" ref="A138" si="19">A136+1</f>
        <v>68</v>
      </c>
      <c r="B138" s="38" t="s">
        <v>80</v>
      </c>
      <c r="C138" s="38" t="s">
        <v>11</v>
      </c>
      <c r="D138" s="89">
        <v>147998</v>
      </c>
      <c r="E138" s="89">
        <v>147678</v>
      </c>
      <c r="F138" s="89">
        <v>148318</v>
      </c>
      <c r="G138" s="38">
        <v>649.5</v>
      </c>
    </row>
    <row r="139" s="28" customFormat="1" ht="30" customHeight="1" spans="1:7">
      <c r="A139" s="35"/>
      <c r="B139" s="38"/>
      <c r="C139" s="38" t="s">
        <v>10</v>
      </c>
      <c r="D139" s="89">
        <v>148002</v>
      </c>
      <c r="E139" s="89">
        <v>147702</v>
      </c>
      <c r="F139" s="89">
        <v>148302</v>
      </c>
      <c r="G139" s="38">
        <v>609.5</v>
      </c>
    </row>
    <row r="140" s="28" customFormat="1" ht="30" customHeight="1" spans="1:7">
      <c r="A140" s="35">
        <f t="shared" ref="A140" si="20">A138+1</f>
        <v>69</v>
      </c>
      <c r="B140" s="38" t="s">
        <v>81</v>
      </c>
      <c r="C140" s="38" t="s">
        <v>11</v>
      </c>
      <c r="D140" s="89">
        <v>148800</v>
      </c>
      <c r="E140" s="89">
        <v>148700</v>
      </c>
      <c r="F140" s="89">
        <v>148900</v>
      </c>
      <c r="G140" s="38">
        <v>211.5</v>
      </c>
    </row>
    <row r="141" s="28" customFormat="1" ht="30" customHeight="1" spans="1:7">
      <c r="A141" s="35"/>
      <c r="B141" s="38"/>
      <c r="C141" s="38" t="s">
        <v>10</v>
      </c>
      <c r="D141" s="90">
        <v>148800</v>
      </c>
      <c r="E141" s="89">
        <v>148700</v>
      </c>
      <c r="F141" s="89">
        <v>148900</v>
      </c>
      <c r="G141" s="38">
        <v>211.5</v>
      </c>
    </row>
    <row r="142" s="28" customFormat="1" ht="30" customHeight="1" spans="1:7">
      <c r="A142" s="35">
        <f t="shared" ref="A142" si="21">A140+1</f>
        <v>70</v>
      </c>
      <c r="B142" s="38" t="s">
        <v>82</v>
      </c>
      <c r="C142" s="38" t="s">
        <v>11</v>
      </c>
      <c r="D142" s="89">
        <v>149035</v>
      </c>
      <c r="E142" s="89">
        <v>148975</v>
      </c>
      <c r="F142" s="89">
        <v>149095</v>
      </c>
      <c r="G142" s="38">
        <v>129.5</v>
      </c>
    </row>
    <row r="143" s="28" customFormat="1" ht="30" customHeight="1" spans="1:7">
      <c r="A143" s="35"/>
      <c r="B143" s="38"/>
      <c r="C143" s="38" t="s">
        <v>10</v>
      </c>
      <c r="D143" s="90">
        <v>149035</v>
      </c>
      <c r="E143" s="89">
        <v>148975</v>
      </c>
      <c r="F143" s="89">
        <v>149095</v>
      </c>
      <c r="G143" s="38">
        <v>129.5</v>
      </c>
    </row>
    <row r="144" s="28" customFormat="1" ht="30" customHeight="1" spans="1:7">
      <c r="A144" s="35">
        <f t="shared" ref="A144" si="22">A142+1</f>
        <v>71</v>
      </c>
      <c r="B144" s="38" t="s">
        <v>83</v>
      </c>
      <c r="C144" s="38" t="s">
        <v>11</v>
      </c>
      <c r="D144" s="89">
        <v>149660</v>
      </c>
      <c r="E144" s="89">
        <v>149340</v>
      </c>
      <c r="F144" s="89">
        <v>149980</v>
      </c>
      <c r="G144" s="38">
        <v>653.5</v>
      </c>
    </row>
    <row r="145" s="28" customFormat="1" ht="30" customHeight="1" spans="1:7">
      <c r="A145" s="35"/>
      <c r="B145" s="38"/>
      <c r="C145" s="38" t="s">
        <v>10</v>
      </c>
      <c r="D145" s="90">
        <v>149680</v>
      </c>
      <c r="E145" s="89">
        <v>149380</v>
      </c>
      <c r="F145" s="89">
        <v>149980</v>
      </c>
      <c r="G145" s="38">
        <v>609.5</v>
      </c>
    </row>
    <row r="146" s="28" customFormat="1" ht="30" customHeight="1" spans="1:7">
      <c r="A146" s="35">
        <f t="shared" ref="A146" si="23">A144+1</f>
        <v>72</v>
      </c>
      <c r="B146" s="38" t="s">
        <v>84</v>
      </c>
      <c r="C146" s="38" t="s">
        <v>11</v>
      </c>
      <c r="D146" s="89">
        <v>153971</v>
      </c>
      <c r="E146" s="89">
        <v>153511</v>
      </c>
      <c r="F146" s="89">
        <v>154431</v>
      </c>
      <c r="G146" s="38">
        <v>932</v>
      </c>
    </row>
    <row r="147" s="28" customFormat="1" ht="30" customHeight="1" spans="1:7">
      <c r="A147" s="35"/>
      <c r="B147" s="38"/>
      <c r="C147" s="38" t="s">
        <v>10</v>
      </c>
      <c r="D147" s="90">
        <v>153978</v>
      </c>
      <c r="E147" s="89">
        <v>153523</v>
      </c>
      <c r="F147" s="89">
        <v>154433</v>
      </c>
      <c r="G147" s="38">
        <v>919.5</v>
      </c>
    </row>
    <row r="148" s="28" customFormat="1" ht="30" customHeight="1" spans="1:7">
      <c r="A148" s="35">
        <f t="shared" ref="A148" si="24">A146+1</f>
        <v>73</v>
      </c>
      <c r="B148" s="38" t="s">
        <v>85</v>
      </c>
      <c r="C148" s="38" t="s">
        <v>11</v>
      </c>
      <c r="D148" s="89">
        <v>154992</v>
      </c>
      <c r="E148" s="89">
        <v>154947</v>
      </c>
      <c r="F148" s="89">
        <v>155037</v>
      </c>
      <c r="G148" s="38">
        <v>97</v>
      </c>
    </row>
    <row r="149" s="28" customFormat="1" ht="30" customHeight="1" spans="1:7">
      <c r="A149" s="35"/>
      <c r="B149" s="38"/>
      <c r="C149" s="38" t="s">
        <v>10</v>
      </c>
      <c r="D149" s="90">
        <v>154982.5</v>
      </c>
      <c r="E149" s="89">
        <v>154939</v>
      </c>
      <c r="F149" s="89">
        <v>155026</v>
      </c>
      <c r="G149" s="38">
        <v>94</v>
      </c>
    </row>
    <row r="150" s="28" customFormat="1" ht="30" customHeight="1" spans="1:7">
      <c r="A150" s="35">
        <f t="shared" ref="A150" si="25">A148+1</f>
        <v>74</v>
      </c>
      <c r="B150" s="38" t="s">
        <v>86</v>
      </c>
      <c r="C150" s="38" t="s">
        <v>11</v>
      </c>
      <c r="D150" s="89">
        <v>156567.94</v>
      </c>
      <c r="E150" s="89">
        <f>155448-0.06-20</f>
        <v>155427.94</v>
      </c>
      <c r="F150" s="89">
        <f>157708-0.06</f>
        <v>157707.94</v>
      </c>
      <c r="G150" s="38">
        <v>2292</v>
      </c>
    </row>
    <row r="151" s="28" customFormat="1" ht="30" customHeight="1" spans="1:7">
      <c r="A151" s="35"/>
      <c r="B151" s="38"/>
      <c r="C151" s="38" t="s">
        <v>10</v>
      </c>
      <c r="D151" s="90">
        <v>156585</v>
      </c>
      <c r="E151" s="89">
        <v>155455</v>
      </c>
      <c r="F151" s="89">
        <v>157715</v>
      </c>
      <c r="G151" s="38">
        <v>2272</v>
      </c>
    </row>
    <row r="152" s="28" customFormat="1" ht="30" customHeight="1" spans="1:7">
      <c r="A152" s="35">
        <f t="shared" ref="A152" si="26">A150+1</f>
        <v>75</v>
      </c>
      <c r="B152" s="91" t="s">
        <v>87</v>
      </c>
      <c r="C152" s="38" t="s">
        <v>11</v>
      </c>
      <c r="D152" s="90">
        <v>158702.25</v>
      </c>
      <c r="E152" s="89">
        <f>158500-2.75-2*30-2*40.5</f>
        <v>158356.25</v>
      </c>
      <c r="F152" s="89">
        <f>E152+2*40.5+2*30+4*40+4*39+15*13+40</f>
        <v>159048.25</v>
      </c>
      <c r="G152" s="38">
        <v>706</v>
      </c>
    </row>
    <row r="153" s="28" customFormat="1" ht="30" customHeight="1" spans="1:7">
      <c r="A153" s="35"/>
      <c r="B153" s="92"/>
      <c r="C153" s="38" t="s">
        <v>10</v>
      </c>
      <c r="D153" s="90">
        <v>158702.25</v>
      </c>
      <c r="E153" s="89">
        <f>158500-2.75-2*30-2*40.5</f>
        <v>158356.25</v>
      </c>
      <c r="F153" s="89">
        <f>E153+2*40.5+2*30+4*40+4*39+15*13+40</f>
        <v>159048.25</v>
      </c>
      <c r="G153" s="38">
        <v>706</v>
      </c>
    </row>
    <row r="154" s="28" customFormat="1" ht="30" customHeight="1" spans="1:7">
      <c r="A154" s="35">
        <f t="shared" ref="A154" si="27">A152+1</f>
        <v>76</v>
      </c>
      <c r="B154" s="35" t="s">
        <v>88</v>
      </c>
      <c r="C154" s="38" t="s">
        <v>11</v>
      </c>
      <c r="D154" s="89">
        <v>159755</v>
      </c>
      <c r="E154" s="89">
        <v>159706</v>
      </c>
      <c r="F154" s="89">
        <v>159803.5</v>
      </c>
      <c r="G154" s="38">
        <v>97</v>
      </c>
    </row>
    <row r="155" s="28" customFormat="1" ht="30" customHeight="1" spans="1:7">
      <c r="A155" s="35"/>
      <c r="B155" s="38"/>
      <c r="C155" s="38" t="s">
        <v>10</v>
      </c>
      <c r="D155" s="89">
        <v>159755</v>
      </c>
      <c r="E155" s="89">
        <v>159666.5</v>
      </c>
      <c r="F155" s="89">
        <v>159843.5</v>
      </c>
      <c r="G155" s="38">
        <v>177</v>
      </c>
    </row>
    <row r="156" s="28" customFormat="1" ht="30" customHeight="1" spans="1:7">
      <c r="A156" s="35">
        <f t="shared" ref="A156" si="28">A154+1</f>
        <v>77</v>
      </c>
      <c r="B156" s="35" t="s">
        <v>89</v>
      </c>
      <c r="C156" s="38" t="s">
        <v>11</v>
      </c>
      <c r="D156" s="89">
        <v>161593</v>
      </c>
      <c r="E156" s="89">
        <v>160543</v>
      </c>
      <c r="F156" s="89">
        <v>162643</v>
      </c>
      <c r="G156" s="38">
        <v>2109.5</v>
      </c>
    </row>
    <row r="157" s="28" customFormat="1" ht="30" customHeight="1" spans="1:7">
      <c r="A157" s="35"/>
      <c r="B157" s="38"/>
      <c r="C157" s="38" t="s">
        <v>10</v>
      </c>
      <c r="D157" s="89">
        <v>161593</v>
      </c>
      <c r="E157" s="89">
        <v>160543</v>
      </c>
      <c r="F157" s="89">
        <v>162643</v>
      </c>
      <c r="G157" s="38">
        <v>2109.5</v>
      </c>
    </row>
    <row r="158" s="28" customFormat="1" ht="30" customHeight="1" spans="1:7">
      <c r="A158" s="35">
        <f t="shared" ref="A158" si="29">A156+1</f>
        <v>78</v>
      </c>
      <c r="B158" s="35" t="s">
        <v>90</v>
      </c>
      <c r="C158" s="38" t="s">
        <v>11</v>
      </c>
      <c r="D158" s="89">
        <v>163090</v>
      </c>
      <c r="E158" s="89">
        <v>162970</v>
      </c>
      <c r="F158" s="89">
        <v>163210</v>
      </c>
      <c r="G158" s="35">
        <v>254</v>
      </c>
    </row>
    <row r="159" s="28" customFormat="1" ht="30" customHeight="1" spans="1:7">
      <c r="A159" s="35"/>
      <c r="B159" s="38"/>
      <c r="C159" s="38" t="s">
        <v>10</v>
      </c>
      <c r="D159" s="89">
        <v>163090</v>
      </c>
      <c r="E159" s="89">
        <v>163000</v>
      </c>
      <c r="F159" s="89">
        <v>163180</v>
      </c>
      <c r="G159" s="38">
        <v>194</v>
      </c>
    </row>
    <row r="160" ht="45" customHeight="1" spans="1:7">
      <c r="A160" s="93" t="s">
        <v>91</v>
      </c>
      <c r="B160" s="25" t="s">
        <v>92</v>
      </c>
      <c r="C160" s="25">
        <f>SUMIF(C1:C159,"左幅",G1:G159)</f>
        <v>38721.868</v>
      </c>
      <c r="D160" s="25" t="s">
        <v>93</v>
      </c>
      <c r="E160" s="25">
        <f>SUMIF(C1:C159,"右幅",G1:G159)</f>
        <v>38905.948</v>
      </c>
      <c r="F160" s="25" t="s">
        <v>94</v>
      </c>
      <c r="G160" s="25">
        <f>(C160+E160)/2</f>
        <v>38813.908</v>
      </c>
    </row>
    <row r="161" ht="30" customHeight="1" spans="1:7">
      <c r="A161" s="93"/>
      <c r="B161" s="94" t="s">
        <v>95</v>
      </c>
      <c r="C161" s="25"/>
      <c r="D161" s="25"/>
      <c r="E161" s="25"/>
      <c r="F161" s="25"/>
      <c r="G161" s="25"/>
    </row>
    <row r="162" ht="30" customHeight="1" spans="1:7">
      <c r="A162" s="93">
        <v>1</v>
      </c>
      <c r="B162" s="62" t="s">
        <v>96</v>
      </c>
      <c r="C162" s="25"/>
      <c r="D162" s="95">
        <v>282.25</v>
      </c>
      <c r="E162" s="95">
        <v>233.71</v>
      </c>
      <c r="F162" s="95">
        <v>330.79</v>
      </c>
      <c r="G162" s="38">
        <f t="shared" ref="G162:G168" si="30">F162-E162</f>
        <v>97.08</v>
      </c>
    </row>
    <row r="163" ht="30" customHeight="1" spans="1:7">
      <c r="A163" s="93">
        <v>2</v>
      </c>
      <c r="B163" s="62" t="s">
        <v>97</v>
      </c>
      <c r="C163" s="25"/>
      <c r="D163" s="96">
        <v>688.506</v>
      </c>
      <c r="E163" s="96">
        <v>478.926</v>
      </c>
      <c r="F163" s="96">
        <v>898.086</v>
      </c>
      <c r="G163" s="38">
        <f t="shared" si="30"/>
        <v>419.16</v>
      </c>
    </row>
    <row r="164" ht="30" customHeight="1" spans="1:7">
      <c r="A164" s="93">
        <v>3</v>
      </c>
      <c r="B164" s="62" t="s">
        <v>98</v>
      </c>
      <c r="C164" s="25"/>
      <c r="D164" s="97">
        <v>379</v>
      </c>
      <c r="E164" s="97">
        <v>360.5</v>
      </c>
      <c r="F164" s="97">
        <v>397.5</v>
      </c>
      <c r="G164" s="38">
        <f t="shared" si="30"/>
        <v>37</v>
      </c>
    </row>
    <row r="165" ht="30" customHeight="1" spans="1:7">
      <c r="A165" s="93">
        <v>4</v>
      </c>
      <c r="B165" s="62" t="s">
        <v>99</v>
      </c>
      <c r="C165" s="25"/>
      <c r="D165" s="97">
        <v>632.5</v>
      </c>
      <c r="E165" s="97">
        <v>536</v>
      </c>
      <c r="F165" s="97">
        <v>733.5</v>
      </c>
      <c r="G165" s="38">
        <f t="shared" si="30"/>
        <v>197.5</v>
      </c>
    </row>
    <row r="166" ht="30" customHeight="1" spans="1:7">
      <c r="A166" s="93">
        <v>5</v>
      </c>
      <c r="B166" s="62" t="s">
        <v>100</v>
      </c>
      <c r="C166" s="25"/>
      <c r="D166" s="97">
        <v>946.401</v>
      </c>
      <c r="E166" s="97">
        <v>830.361</v>
      </c>
      <c r="F166" s="97">
        <v>1059.441</v>
      </c>
      <c r="G166" s="38">
        <f t="shared" si="30"/>
        <v>229.08</v>
      </c>
    </row>
    <row r="167" ht="30" customHeight="1" spans="1:7">
      <c r="A167" s="93">
        <v>6</v>
      </c>
      <c r="B167" s="62" t="s">
        <v>101</v>
      </c>
      <c r="C167" s="25"/>
      <c r="D167" s="98">
        <v>173.292</v>
      </c>
      <c r="E167" s="98">
        <v>85.792</v>
      </c>
      <c r="F167" s="98">
        <v>264.792</v>
      </c>
      <c r="G167" s="38">
        <f t="shared" si="30"/>
        <v>179</v>
      </c>
    </row>
    <row r="168" ht="30" customHeight="1" spans="1:7">
      <c r="A168" s="93">
        <v>7</v>
      </c>
      <c r="B168" s="62" t="s">
        <v>102</v>
      </c>
      <c r="C168" s="25"/>
      <c r="D168" s="99">
        <v>245736</v>
      </c>
      <c r="E168" s="99">
        <v>142.696</v>
      </c>
      <c r="F168" s="99">
        <v>345.736</v>
      </c>
      <c r="G168" s="38">
        <f t="shared" si="30"/>
        <v>203.04</v>
      </c>
    </row>
    <row r="169" ht="30" customHeight="1" spans="1:7">
      <c r="A169" s="93"/>
      <c r="B169" s="62"/>
      <c r="C169" s="25"/>
      <c r="D169" s="99"/>
      <c r="E169" s="99"/>
      <c r="F169" s="99"/>
      <c r="G169" s="38"/>
    </row>
    <row r="170" ht="30" customHeight="1" spans="1:7">
      <c r="A170" s="93"/>
      <c r="B170" s="94" t="s">
        <v>103</v>
      </c>
      <c r="C170" s="25"/>
      <c r="D170" s="25"/>
      <c r="E170" s="25"/>
      <c r="F170" s="25"/>
      <c r="G170" s="25"/>
    </row>
    <row r="171" ht="30" customHeight="1" spans="1:7">
      <c r="A171" s="93">
        <v>1</v>
      </c>
      <c r="B171" s="62" t="s">
        <v>104</v>
      </c>
      <c r="C171" s="25"/>
      <c r="D171" s="100">
        <v>599.405</v>
      </c>
      <c r="E171" s="100">
        <v>568.905</v>
      </c>
      <c r="F171" s="100">
        <v>629.905</v>
      </c>
      <c r="G171" s="38">
        <f t="shared" ref="G171:G172" si="31">F171-E171</f>
        <v>61</v>
      </c>
    </row>
    <row r="172" ht="30" customHeight="1" spans="1:7">
      <c r="A172" s="93">
        <v>2</v>
      </c>
      <c r="B172" s="62" t="s">
        <v>101</v>
      </c>
      <c r="C172" s="25"/>
      <c r="D172" s="101">
        <v>214</v>
      </c>
      <c r="E172" s="101">
        <v>161</v>
      </c>
      <c r="F172" s="101">
        <v>267</v>
      </c>
      <c r="G172" s="38">
        <f t="shared" si="31"/>
        <v>106</v>
      </c>
    </row>
    <row r="173" ht="30" customHeight="1" spans="1:7">
      <c r="A173" s="93">
        <v>3</v>
      </c>
      <c r="B173" s="62" t="s">
        <v>105</v>
      </c>
      <c r="C173" s="25"/>
      <c r="D173" s="102">
        <v>416.2</v>
      </c>
      <c r="E173" s="102">
        <v>384.2</v>
      </c>
      <c r="F173" s="102">
        <v>448.2</v>
      </c>
      <c r="G173" s="38">
        <f t="shared" ref="G173" si="32">F173-E173</f>
        <v>64</v>
      </c>
    </row>
    <row r="174" ht="30" customHeight="1" spans="1:7">
      <c r="A174" s="93"/>
      <c r="B174" s="25"/>
      <c r="C174" s="25"/>
      <c r="D174" s="25"/>
      <c r="E174" s="25"/>
      <c r="F174" s="25"/>
      <c r="G174" s="25"/>
    </row>
    <row r="175" ht="30" customHeight="1" spans="1:7">
      <c r="A175" s="35"/>
      <c r="B175" s="93" t="s">
        <v>106</v>
      </c>
      <c r="C175" s="38"/>
      <c r="D175" s="59"/>
      <c r="E175" s="58"/>
      <c r="F175" s="58"/>
      <c r="G175" s="38"/>
    </row>
    <row r="176" ht="30" customHeight="1" spans="1:7">
      <c r="A176" s="35">
        <v>1</v>
      </c>
      <c r="B176" s="62" t="s">
        <v>107</v>
      </c>
      <c r="C176" s="38" t="s">
        <v>108</v>
      </c>
      <c r="D176" s="103">
        <v>1380</v>
      </c>
      <c r="E176" s="103">
        <v>1344</v>
      </c>
      <c r="F176" s="103">
        <v>1416</v>
      </c>
      <c r="G176" s="38">
        <f t="shared" ref="G176:G178" si="33">F176-E176</f>
        <v>72</v>
      </c>
    </row>
    <row r="177" ht="30" customHeight="1" spans="1:7">
      <c r="A177" s="35">
        <v>2</v>
      </c>
      <c r="B177" s="62" t="s">
        <v>96</v>
      </c>
      <c r="C177" s="38" t="s">
        <v>108</v>
      </c>
      <c r="D177" s="95">
        <v>172.563</v>
      </c>
      <c r="E177" s="95">
        <v>157.563</v>
      </c>
      <c r="F177" s="95">
        <v>191.063</v>
      </c>
      <c r="G177" s="38">
        <f t="shared" si="33"/>
        <v>33.5</v>
      </c>
    </row>
    <row r="178" ht="30" customHeight="1" spans="1:7">
      <c r="A178" s="35">
        <v>3</v>
      </c>
      <c r="B178" s="62" t="s">
        <v>109</v>
      </c>
      <c r="C178" s="38" t="s">
        <v>108</v>
      </c>
      <c r="D178" s="104">
        <v>168.8</v>
      </c>
      <c r="E178" s="104">
        <v>98.5</v>
      </c>
      <c r="F178" s="104">
        <v>239.1</v>
      </c>
      <c r="G178" s="38">
        <f t="shared" si="33"/>
        <v>140.6</v>
      </c>
    </row>
    <row r="179" ht="30" customHeight="1" spans="1:7">
      <c r="A179" s="35"/>
      <c r="B179" s="62"/>
      <c r="C179" s="38"/>
      <c r="D179" s="97"/>
      <c r="E179" s="97"/>
      <c r="F179" s="97"/>
      <c r="G179" s="38"/>
    </row>
    <row r="180" ht="30" customHeight="1" spans="1:7">
      <c r="A180" s="35"/>
      <c r="B180" s="93" t="s">
        <v>110</v>
      </c>
      <c r="C180" s="38"/>
      <c r="D180" s="59"/>
      <c r="E180" s="58"/>
      <c r="F180" s="58"/>
      <c r="G180" s="38"/>
    </row>
    <row r="181" ht="30" customHeight="1" spans="1:7">
      <c r="A181" s="35">
        <v>1</v>
      </c>
      <c r="B181" s="62" t="s">
        <v>111</v>
      </c>
      <c r="C181" s="38" t="s">
        <v>108</v>
      </c>
      <c r="D181" s="98">
        <v>199.808</v>
      </c>
      <c r="E181" s="98">
        <v>154.808</v>
      </c>
      <c r="F181" s="98">
        <v>248.308</v>
      </c>
      <c r="G181" s="38">
        <f t="shared" ref="G181" si="34">F181-E181</f>
        <v>93.5</v>
      </c>
    </row>
    <row r="182" ht="30" customHeight="1" spans="1:7">
      <c r="A182" s="93"/>
      <c r="B182" s="25"/>
      <c r="C182" s="25"/>
      <c r="D182" s="25"/>
      <c r="E182" s="25"/>
      <c r="F182" s="25"/>
      <c r="G182" s="25"/>
    </row>
    <row r="183" ht="30" customHeight="1" spans="1:7">
      <c r="A183" s="35"/>
      <c r="B183" s="93" t="s">
        <v>112</v>
      </c>
      <c r="C183" s="38"/>
      <c r="D183" s="59"/>
      <c r="E183" s="58"/>
      <c r="F183" s="58"/>
      <c r="G183" s="38"/>
    </row>
    <row r="184" ht="30" customHeight="1" spans="1:7">
      <c r="A184" s="35">
        <v>1</v>
      </c>
      <c r="B184" s="62" t="s">
        <v>113</v>
      </c>
      <c r="C184" s="38" t="s">
        <v>108</v>
      </c>
      <c r="D184" s="96">
        <v>272.39</v>
      </c>
      <c r="E184" s="96">
        <v>162.39</v>
      </c>
      <c r="F184" s="96">
        <v>388.39</v>
      </c>
      <c r="G184" s="38">
        <f t="shared" ref="G184:G189" si="35">F184-E184</f>
        <v>226</v>
      </c>
    </row>
    <row r="185" ht="30" customHeight="1" spans="1:7">
      <c r="A185" s="35">
        <v>2</v>
      </c>
      <c r="B185" s="62" t="s">
        <v>114</v>
      </c>
      <c r="C185" s="38" t="s">
        <v>108</v>
      </c>
      <c r="D185" s="96">
        <v>959.75</v>
      </c>
      <c r="E185" s="96">
        <v>880</v>
      </c>
      <c r="F185" s="96">
        <v>1042</v>
      </c>
      <c r="G185" s="38">
        <f t="shared" si="35"/>
        <v>162</v>
      </c>
    </row>
    <row r="186" ht="30" customHeight="1" spans="1:7">
      <c r="A186" s="35">
        <v>3</v>
      </c>
      <c r="B186" s="62" t="s">
        <v>115</v>
      </c>
      <c r="C186" s="38" t="s">
        <v>108</v>
      </c>
      <c r="D186" s="97">
        <v>370</v>
      </c>
      <c r="E186" s="97">
        <v>321.5</v>
      </c>
      <c r="F186" s="97">
        <v>418.5</v>
      </c>
      <c r="G186" s="38">
        <f t="shared" si="35"/>
        <v>97</v>
      </c>
    </row>
    <row r="187" ht="30" customHeight="1" spans="1:7">
      <c r="A187" s="35">
        <v>4</v>
      </c>
      <c r="B187" s="62" t="s">
        <v>116</v>
      </c>
      <c r="C187" s="38" t="s">
        <v>108</v>
      </c>
      <c r="D187" s="97">
        <v>590.5</v>
      </c>
      <c r="E187" s="97">
        <v>535</v>
      </c>
      <c r="F187" s="97">
        <v>646</v>
      </c>
      <c r="G187" s="38">
        <f t="shared" si="35"/>
        <v>111</v>
      </c>
    </row>
    <row r="188" ht="30" customHeight="1" spans="1:7">
      <c r="A188" s="35">
        <v>5</v>
      </c>
      <c r="B188" s="62" t="s">
        <v>117</v>
      </c>
      <c r="C188" s="38" t="s">
        <v>108</v>
      </c>
      <c r="D188" s="97">
        <v>1315.28</v>
      </c>
      <c r="E188" s="97">
        <v>1190.03</v>
      </c>
      <c r="F188" s="97">
        <v>1440.53</v>
      </c>
      <c r="G188" s="38">
        <f t="shared" si="35"/>
        <v>250.5</v>
      </c>
    </row>
    <row r="189" ht="30" customHeight="1" spans="1:7">
      <c r="A189" s="35">
        <v>6</v>
      </c>
      <c r="B189" s="62" t="s">
        <v>118</v>
      </c>
      <c r="C189" s="38" t="s">
        <v>108</v>
      </c>
      <c r="D189" s="105">
        <v>230</v>
      </c>
      <c r="E189" s="105">
        <v>119.75</v>
      </c>
      <c r="F189" s="105">
        <v>340.25</v>
      </c>
      <c r="G189" s="38">
        <f t="shared" si="35"/>
        <v>220.5</v>
      </c>
    </row>
    <row r="190" ht="30" customHeight="1" spans="1:7">
      <c r="A190" s="35">
        <v>7</v>
      </c>
      <c r="B190" s="62" t="s">
        <v>119</v>
      </c>
      <c r="C190" s="38" t="s">
        <v>108</v>
      </c>
      <c r="D190" s="106">
        <v>106.273</v>
      </c>
      <c r="E190" s="106">
        <v>52.273</v>
      </c>
      <c r="F190" s="106">
        <v>163.313</v>
      </c>
      <c r="G190" s="38">
        <f t="shared" ref="G190:G192" si="36">F190-E190</f>
        <v>111.04</v>
      </c>
    </row>
    <row r="191" ht="30" customHeight="1" spans="1:7">
      <c r="A191" s="35">
        <v>8</v>
      </c>
      <c r="B191" s="62" t="s">
        <v>120</v>
      </c>
      <c r="C191" s="38" t="s">
        <v>108</v>
      </c>
      <c r="D191" s="107">
        <v>599.5</v>
      </c>
      <c r="E191" s="107">
        <v>438</v>
      </c>
      <c r="F191" s="107">
        <v>761</v>
      </c>
      <c r="G191" s="38">
        <f t="shared" si="36"/>
        <v>323</v>
      </c>
    </row>
    <row r="192" ht="30" customHeight="1" spans="1:7">
      <c r="A192" s="35">
        <v>9</v>
      </c>
      <c r="B192" s="62" t="s">
        <v>121</v>
      </c>
      <c r="C192" s="38" t="s">
        <v>108</v>
      </c>
      <c r="D192" s="102">
        <v>1157.84</v>
      </c>
      <c r="E192" s="102">
        <v>935.84</v>
      </c>
      <c r="F192" s="102">
        <v>1379.84</v>
      </c>
      <c r="G192" s="38">
        <f t="shared" si="36"/>
        <v>444</v>
      </c>
    </row>
    <row r="193" ht="30" customHeight="1" spans="1:7">
      <c r="A193" s="35">
        <v>10</v>
      </c>
      <c r="B193" s="62" t="s">
        <v>122</v>
      </c>
      <c r="C193" s="38" t="s">
        <v>108</v>
      </c>
      <c r="D193" s="102">
        <v>1936.878</v>
      </c>
      <c r="E193" s="102">
        <v>1857.628</v>
      </c>
      <c r="F193" s="102">
        <v>2012.628</v>
      </c>
      <c r="G193" s="38">
        <f t="shared" ref="G193:G194" si="37">F193-E193</f>
        <v>155</v>
      </c>
    </row>
    <row r="194" ht="30" customHeight="1" spans="1:7">
      <c r="A194" s="35">
        <v>11</v>
      </c>
      <c r="B194" s="62" t="s">
        <v>123</v>
      </c>
      <c r="C194" s="38" t="s">
        <v>108</v>
      </c>
      <c r="D194" s="106">
        <v>381</v>
      </c>
      <c r="E194" s="106">
        <v>285</v>
      </c>
      <c r="F194" s="106">
        <v>479</v>
      </c>
      <c r="G194" s="38">
        <f t="shared" si="37"/>
        <v>194</v>
      </c>
    </row>
    <row r="195" ht="30" customHeight="1" spans="1:7">
      <c r="A195" s="35"/>
      <c r="B195" s="62"/>
      <c r="C195" s="38"/>
      <c r="D195" s="61"/>
      <c r="E195" s="73"/>
      <c r="F195" s="73"/>
      <c r="G195" s="38"/>
    </row>
    <row r="196" ht="30" customHeight="1" spans="1:7">
      <c r="A196" s="35"/>
      <c r="B196" s="93" t="s">
        <v>124</v>
      </c>
      <c r="C196" s="38"/>
      <c r="D196" s="59"/>
      <c r="E196" s="58"/>
      <c r="F196" s="58"/>
      <c r="G196" s="38"/>
    </row>
    <row r="197" ht="30" customHeight="1" spans="1:7">
      <c r="A197" s="35">
        <v>1</v>
      </c>
      <c r="B197" s="62" t="s">
        <v>107</v>
      </c>
      <c r="C197" s="38" t="s">
        <v>108</v>
      </c>
      <c r="D197" s="103">
        <v>451.536</v>
      </c>
      <c r="E197" s="103">
        <v>265.536</v>
      </c>
      <c r="F197" s="103">
        <v>631.536</v>
      </c>
      <c r="G197" s="38">
        <f t="shared" ref="G197:G203" si="38">F197-E197</f>
        <v>366</v>
      </c>
    </row>
    <row r="198" ht="30" customHeight="1" spans="1:7">
      <c r="A198" s="35">
        <v>2</v>
      </c>
      <c r="B198" s="62" t="s">
        <v>96</v>
      </c>
      <c r="C198" s="38" t="s">
        <v>108</v>
      </c>
      <c r="D198" s="95">
        <v>311</v>
      </c>
      <c r="E198" s="95">
        <v>199.675</v>
      </c>
      <c r="F198" s="95">
        <v>422.325</v>
      </c>
      <c r="G198" s="38">
        <f t="shared" si="38"/>
        <v>222.65</v>
      </c>
    </row>
    <row r="199" ht="30" customHeight="1" spans="1:7">
      <c r="A199" s="35">
        <v>3</v>
      </c>
      <c r="B199" s="62" t="s">
        <v>113</v>
      </c>
      <c r="C199" s="38" t="s">
        <v>108</v>
      </c>
      <c r="D199" s="108">
        <v>697.919</v>
      </c>
      <c r="E199" s="108">
        <v>611.171</v>
      </c>
      <c r="F199" s="108">
        <v>787.667</v>
      </c>
      <c r="G199" s="38">
        <f t="shared" si="38"/>
        <v>176.496</v>
      </c>
    </row>
    <row r="200" ht="30" customHeight="1" spans="1:7">
      <c r="A200" s="35">
        <v>4</v>
      </c>
      <c r="B200" s="62" t="s">
        <v>114</v>
      </c>
      <c r="C200" s="38" t="s">
        <v>108</v>
      </c>
      <c r="D200" s="97">
        <v>400.172</v>
      </c>
      <c r="E200" s="97">
        <v>183.172</v>
      </c>
      <c r="F200" s="97">
        <v>611.172</v>
      </c>
      <c r="G200" s="38">
        <f t="shared" si="38"/>
        <v>428</v>
      </c>
    </row>
    <row r="201" ht="30" customHeight="1" spans="1:7">
      <c r="A201" s="35">
        <v>5</v>
      </c>
      <c r="B201" s="62" t="s">
        <v>111</v>
      </c>
      <c r="C201" s="38" t="s">
        <v>108</v>
      </c>
      <c r="D201" s="97">
        <v>260.566</v>
      </c>
      <c r="E201" s="97">
        <v>89.566</v>
      </c>
      <c r="F201" s="97">
        <v>421.566</v>
      </c>
      <c r="G201" s="38">
        <f t="shared" si="38"/>
        <v>332</v>
      </c>
    </row>
    <row r="202" ht="30" customHeight="1" spans="1:7">
      <c r="A202" s="35">
        <v>6</v>
      </c>
      <c r="B202" s="62" t="s">
        <v>125</v>
      </c>
      <c r="C202" s="38" t="s">
        <v>108</v>
      </c>
      <c r="D202" s="109">
        <v>379</v>
      </c>
      <c r="E202" s="109">
        <v>245.75</v>
      </c>
      <c r="F202" s="109">
        <v>512.25</v>
      </c>
      <c r="G202" s="38">
        <f t="shared" si="38"/>
        <v>266.5</v>
      </c>
    </row>
    <row r="203" ht="30" customHeight="1" spans="1:7">
      <c r="A203" s="35">
        <v>7</v>
      </c>
      <c r="B203" s="62" t="s">
        <v>126</v>
      </c>
      <c r="C203" s="38" t="s">
        <v>108</v>
      </c>
      <c r="D203" s="109">
        <v>1180</v>
      </c>
      <c r="E203" s="109">
        <v>1093.96</v>
      </c>
      <c r="F203" s="109">
        <v>1263.04</v>
      </c>
      <c r="G203" s="38">
        <f t="shared" si="38"/>
        <v>169.08</v>
      </c>
    </row>
    <row r="204" ht="30" customHeight="1" spans="1:7">
      <c r="A204" s="35"/>
      <c r="B204" s="62"/>
      <c r="C204" s="38"/>
      <c r="D204" s="107"/>
      <c r="E204" s="107"/>
      <c r="F204" s="107"/>
      <c r="G204" s="38"/>
    </row>
    <row r="205" ht="30" customHeight="1" spans="1:7">
      <c r="A205" s="35"/>
      <c r="B205" s="93" t="s">
        <v>127</v>
      </c>
      <c r="C205" s="38"/>
      <c r="D205" s="59"/>
      <c r="E205" s="58"/>
      <c r="F205" s="58"/>
      <c r="G205" s="38"/>
    </row>
    <row r="206" ht="30" customHeight="1" spans="1:7">
      <c r="A206" s="35">
        <v>1</v>
      </c>
      <c r="B206" s="62" t="s">
        <v>118</v>
      </c>
      <c r="C206" s="38" t="s">
        <v>108</v>
      </c>
      <c r="D206" s="98">
        <v>170.531</v>
      </c>
      <c r="E206" s="98">
        <v>112.951</v>
      </c>
      <c r="F206" s="98">
        <v>228.111</v>
      </c>
      <c r="G206" s="38">
        <f t="shared" ref="G206" si="39">F206-E206</f>
        <v>115.16</v>
      </c>
    </row>
    <row r="207" ht="30" customHeight="1" spans="1:7">
      <c r="A207" s="35"/>
      <c r="B207" s="62"/>
      <c r="C207" s="38"/>
      <c r="D207" s="95"/>
      <c r="E207" s="95"/>
      <c r="F207" s="95"/>
      <c r="G207" s="38"/>
    </row>
    <row r="208" ht="30" customHeight="1" spans="1:7">
      <c r="A208" s="35"/>
      <c r="B208" s="93" t="s">
        <v>128</v>
      </c>
      <c r="C208" s="38"/>
      <c r="D208" s="59"/>
      <c r="E208" s="58"/>
      <c r="F208" s="58"/>
      <c r="G208" s="38"/>
    </row>
    <row r="209" ht="30" customHeight="1" spans="1:7">
      <c r="A209" s="35">
        <v>1</v>
      </c>
      <c r="B209" s="62" t="s">
        <v>107</v>
      </c>
      <c r="C209" s="38" t="s">
        <v>108</v>
      </c>
      <c r="D209" s="103">
        <v>121.672</v>
      </c>
      <c r="E209" s="103">
        <v>12.931</v>
      </c>
      <c r="F209" s="103">
        <v>230.413</v>
      </c>
      <c r="G209" s="38">
        <f t="shared" ref="G209:G215" si="40">F209-E209</f>
        <v>217.482</v>
      </c>
    </row>
    <row r="210" ht="30" customHeight="1" spans="1:7">
      <c r="A210" s="35">
        <v>2</v>
      </c>
      <c r="B210" s="62" t="s">
        <v>129</v>
      </c>
      <c r="C210" s="38" t="s">
        <v>108</v>
      </c>
      <c r="D210" s="108">
        <v>1632.238</v>
      </c>
      <c r="E210" s="108">
        <v>1542.238</v>
      </c>
      <c r="F210" s="108">
        <v>1728.278</v>
      </c>
      <c r="G210" s="38">
        <f t="shared" si="40"/>
        <v>186.04</v>
      </c>
    </row>
    <row r="211" ht="30" customHeight="1" spans="1:7">
      <c r="A211" s="35">
        <v>3</v>
      </c>
      <c r="B211" s="62" t="s">
        <v>118</v>
      </c>
      <c r="C211" s="38" t="s">
        <v>108</v>
      </c>
      <c r="D211" s="110">
        <v>180.33</v>
      </c>
      <c r="E211" s="110">
        <v>61.09</v>
      </c>
      <c r="F211" s="110">
        <v>299.57</v>
      </c>
      <c r="G211" s="38">
        <f t="shared" si="40"/>
        <v>238.48</v>
      </c>
    </row>
    <row r="212" ht="30" customHeight="1" spans="1:7">
      <c r="A212" s="35">
        <v>4</v>
      </c>
      <c r="B212" s="62" t="s">
        <v>119</v>
      </c>
      <c r="C212" s="38" t="s">
        <v>108</v>
      </c>
      <c r="D212" s="111">
        <v>427.986</v>
      </c>
      <c r="E212" s="111">
        <v>204.446</v>
      </c>
      <c r="F212" s="111">
        <v>647.986</v>
      </c>
      <c r="G212" s="38">
        <f t="shared" si="40"/>
        <v>443.54</v>
      </c>
    </row>
    <row r="213" ht="30" customHeight="1" spans="1:7">
      <c r="A213" s="35">
        <v>5</v>
      </c>
      <c r="B213" s="62" t="s">
        <v>120</v>
      </c>
      <c r="C213" s="38" t="s">
        <v>108</v>
      </c>
      <c r="D213" s="112">
        <v>229.202</v>
      </c>
      <c r="E213" s="112">
        <v>66.662</v>
      </c>
      <c r="F213" s="112">
        <v>385.702</v>
      </c>
      <c r="G213" s="38">
        <f t="shared" si="40"/>
        <v>319.04</v>
      </c>
    </row>
    <row r="214" ht="30" customHeight="1" spans="1:7">
      <c r="A214" s="35">
        <v>6</v>
      </c>
      <c r="B214" s="62" t="s">
        <v>130</v>
      </c>
      <c r="C214" s="38" t="s">
        <v>108</v>
      </c>
      <c r="D214" s="113">
        <v>313.027</v>
      </c>
      <c r="E214" s="113">
        <v>110.027</v>
      </c>
      <c r="F214" s="113">
        <v>522.067</v>
      </c>
      <c r="G214" s="38">
        <f t="shared" si="40"/>
        <v>412.04</v>
      </c>
    </row>
    <row r="215" ht="30" customHeight="1" spans="1:7">
      <c r="A215" s="35">
        <v>7</v>
      </c>
      <c r="B215" s="62" t="s">
        <v>131</v>
      </c>
      <c r="C215" s="38" t="s">
        <v>108</v>
      </c>
      <c r="D215" s="109">
        <v>1015</v>
      </c>
      <c r="E215" s="109">
        <v>891.5</v>
      </c>
      <c r="F215" s="109">
        <v>1138.5</v>
      </c>
      <c r="G215" s="38">
        <f t="shared" si="40"/>
        <v>247</v>
      </c>
    </row>
    <row r="216" ht="30" customHeight="1" spans="1:7">
      <c r="A216" s="35"/>
      <c r="B216" s="114"/>
      <c r="C216" s="38"/>
      <c r="D216" s="115"/>
      <c r="E216" s="115"/>
      <c r="F216" s="115"/>
      <c r="G216" s="38"/>
    </row>
    <row r="217" ht="30" customHeight="1" spans="1:7">
      <c r="A217" s="35"/>
      <c r="B217" s="93" t="s">
        <v>132</v>
      </c>
      <c r="C217" s="38"/>
      <c r="D217" s="59"/>
      <c r="E217" s="58"/>
      <c r="F217" s="58"/>
      <c r="G217" s="38"/>
    </row>
    <row r="218" ht="30" customHeight="1" spans="1:7">
      <c r="A218" s="35">
        <v>1</v>
      </c>
      <c r="B218" s="38" t="s">
        <v>133</v>
      </c>
      <c r="C218" s="38" t="s">
        <v>108</v>
      </c>
      <c r="D218" s="116">
        <v>218.155</v>
      </c>
      <c r="E218" s="116">
        <f>200-41.845</f>
        <v>158.155</v>
      </c>
      <c r="F218" s="116">
        <f>E218+120</f>
        <v>278.155</v>
      </c>
      <c r="G218" s="38">
        <v>126</v>
      </c>
    </row>
    <row r="219" ht="30" customHeight="1" spans="1:7">
      <c r="A219" s="35">
        <v>2</v>
      </c>
      <c r="B219" s="38" t="s">
        <v>134</v>
      </c>
      <c r="C219" s="38" t="s">
        <v>108</v>
      </c>
      <c r="D219" s="116">
        <v>659.357</v>
      </c>
      <c r="E219" s="116">
        <f>561.607-60</f>
        <v>501.607</v>
      </c>
      <c r="F219" s="116">
        <f>E219+2*30+2*19+(31.5+25+25)+(30+36+30)+2*20</f>
        <v>817.107</v>
      </c>
      <c r="G219" s="38">
        <v>327.5</v>
      </c>
    </row>
    <row r="220" ht="30" customHeight="1" spans="1:7">
      <c r="A220" s="35">
        <v>3</v>
      </c>
      <c r="B220" s="38" t="s">
        <v>135</v>
      </c>
      <c r="C220" s="38" t="s">
        <v>108</v>
      </c>
      <c r="D220" s="117">
        <v>585</v>
      </c>
      <c r="E220" s="117">
        <f>583-120-0.5</f>
        <v>462.5</v>
      </c>
      <c r="F220" s="117">
        <f>E220+245</f>
        <v>707.5</v>
      </c>
      <c r="G220" s="38">
        <v>259</v>
      </c>
    </row>
    <row r="221" ht="30" customHeight="1" spans="1:7">
      <c r="A221" s="35">
        <v>4</v>
      </c>
      <c r="B221" s="38" t="s">
        <v>136</v>
      </c>
      <c r="C221" s="38" t="s">
        <v>108</v>
      </c>
      <c r="D221" s="118">
        <v>603.236</v>
      </c>
      <c r="E221" s="118">
        <f>F221-120</f>
        <v>543.236</v>
      </c>
      <c r="F221" s="118">
        <v>663.236</v>
      </c>
      <c r="G221" s="38">
        <v>126</v>
      </c>
    </row>
    <row r="222" ht="30" customHeight="1" spans="1:7">
      <c r="A222" s="35">
        <v>5</v>
      </c>
      <c r="B222" s="38" t="s">
        <v>137</v>
      </c>
      <c r="C222" s="38" t="s">
        <v>108</v>
      </c>
      <c r="D222" s="101">
        <v>426.29</v>
      </c>
      <c r="E222" s="101">
        <f>F222-220</f>
        <v>316.29</v>
      </c>
      <c r="F222" s="101">
        <v>536.29</v>
      </c>
      <c r="G222" s="38">
        <v>226</v>
      </c>
    </row>
    <row r="223" ht="30" customHeight="1" spans="1:7">
      <c r="A223" s="35">
        <v>6</v>
      </c>
      <c r="B223" s="38" t="s">
        <v>138</v>
      </c>
      <c r="C223" s="38" t="s">
        <v>108</v>
      </c>
      <c r="D223" s="119">
        <v>511.144</v>
      </c>
      <c r="E223" s="119">
        <v>501.144</v>
      </c>
      <c r="F223" s="119">
        <f>E223+20</f>
        <v>521.144</v>
      </c>
      <c r="G223" s="38">
        <v>26</v>
      </c>
    </row>
    <row r="224" ht="30" customHeight="1" spans="1:7">
      <c r="A224" s="35">
        <v>7</v>
      </c>
      <c r="B224" s="38" t="s">
        <v>139</v>
      </c>
      <c r="C224" s="38" t="s">
        <v>108</v>
      </c>
      <c r="D224" s="120">
        <v>813.6</v>
      </c>
      <c r="E224" s="120">
        <v>803.6</v>
      </c>
      <c r="F224" s="120">
        <f>E224+20</f>
        <v>823.6</v>
      </c>
      <c r="G224" s="38">
        <v>40</v>
      </c>
    </row>
    <row r="225" ht="30" customHeight="1" spans="1:7">
      <c r="A225" s="35"/>
      <c r="B225" s="14"/>
      <c r="C225" s="38"/>
      <c r="D225" s="121"/>
      <c r="E225" s="103"/>
      <c r="F225" s="103"/>
      <c r="G225" s="38"/>
    </row>
    <row r="226" ht="30" customHeight="1" spans="1:7">
      <c r="A226" s="35"/>
      <c r="B226" s="93" t="s">
        <v>140</v>
      </c>
      <c r="C226" s="38"/>
      <c r="D226" s="122"/>
      <c r="E226" s="123"/>
      <c r="F226" s="123"/>
      <c r="G226" s="35"/>
    </row>
    <row r="227" ht="30" customHeight="1" spans="1:7">
      <c r="A227" s="35">
        <v>1</v>
      </c>
      <c r="B227" s="38" t="s">
        <v>137</v>
      </c>
      <c r="C227" s="38" t="s">
        <v>108</v>
      </c>
      <c r="D227" s="103" t="s">
        <v>141</v>
      </c>
      <c r="E227" s="103" t="s">
        <v>142</v>
      </c>
      <c r="F227" s="103" t="s">
        <v>143</v>
      </c>
      <c r="G227" s="38">
        <v>160</v>
      </c>
    </row>
    <row r="228" ht="30" customHeight="1" spans="1:7">
      <c r="A228" s="35"/>
      <c r="B228" s="62"/>
      <c r="C228" s="38"/>
      <c r="D228" s="103"/>
      <c r="E228" s="103"/>
      <c r="F228" s="103"/>
      <c r="G228" s="38"/>
    </row>
    <row r="229" ht="30" customHeight="1" spans="1:7">
      <c r="A229" s="35"/>
      <c r="B229" s="124" t="s">
        <v>144</v>
      </c>
      <c r="C229" s="38"/>
      <c r="D229" s="103"/>
      <c r="E229" s="103"/>
      <c r="F229" s="103"/>
      <c r="G229" s="38"/>
    </row>
    <row r="230" ht="30" customHeight="1" spans="1:7">
      <c r="A230" s="35">
        <v>1</v>
      </c>
      <c r="B230" s="69" t="s">
        <v>145</v>
      </c>
      <c r="C230" s="38" t="s">
        <v>146</v>
      </c>
      <c r="D230" s="58" t="s">
        <v>147</v>
      </c>
      <c r="E230" s="58">
        <v>10</v>
      </c>
      <c r="F230" s="58">
        <v>130</v>
      </c>
      <c r="G230" s="38">
        <v>132</v>
      </c>
    </row>
    <row r="231" ht="30" customHeight="1" spans="1:7">
      <c r="A231" s="35">
        <f t="shared" ref="A231:A233" si="41">A230+1</f>
        <v>2</v>
      </c>
      <c r="B231" s="69" t="s">
        <v>148</v>
      </c>
      <c r="C231" s="38" t="s">
        <v>146</v>
      </c>
      <c r="D231" s="58" t="s">
        <v>149</v>
      </c>
      <c r="E231" s="58">
        <v>1880</v>
      </c>
      <c r="F231" s="58">
        <v>1970</v>
      </c>
      <c r="G231" s="38">
        <v>99.5</v>
      </c>
    </row>
    <row r="232" ht="30" customHeight="1" spans="1:7">
      <c r="A232" s="35">
        <f t="shared" si="41"/>
        <v>3</v>
      </c>
      <c r="B232" s="69" t="s">
        <v>150</v>
      </c>
      <c r="C232" s="38" t="s">
        <v>146</v>
      </c>
      <c r="D232" s="58" t="s">
        <v>151</v>
      </c>
      <c r="E232" s="58">
        <v>2270</v>
      </c>
      <c r="F232" s="58">
        <v>2310</v>
      </c>
      <c r="G232" s="38">
        <v>52</v>
      </c>
    </row>
    <row r="233" ht="30" customHeight="1" spans="1:7">
      <c r="A233" s="35">
        <f t="shared" si="41"/>
        <v>4</v>
      </c>
      <c r="B233" s="69" t="s">
        <v>152</v>
      </c>
      <c r="C233" s="38" t="s">
        <v>146</v>
      </c>
      <c r="D233" s="58" t="s">
        <v>153</v>
      </c>
      <c r="E233" s="58">
        <v>2750</v>
      </c>
      <c r="F233" s="58">
        <v>2810</v>
      </c>
      <c r="G233" s="38">
        <v>72</v>
      </c>
    </row>
  </sheetData>
  <autoFilter xmlns:etc="http://www.wps.cn/officeDocument/2017/etCustomData" ref="C3:C233" etc:filterBottomFollowUsedRange="0">
    <extLst/>
  </autoFilter>
  <mergeCells count="154">
    <mergeCell ref="A1:G1"/>
    <mergeCell ref="B2:G2"/>
    <mergeCell ref="A3:G3"/>
    <mergeCell ref="B4:C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6:A67"/>
    <mergeCell ref="A68:A69"/>
    <mergeCell ref="A70:A71"/>
    <mergeCell ref="A73:A74"/>
    <mergeCell ref="A75:A76"/>
    <mergeCell ref="A77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10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6:B67"/>
    <mergeCell ref="B68:B69"/>
    <mergeCell ref="B70:B71"/>
    <mergeCell ref="B73:B74"/>
    <mergeCell ref="B75:B76"/>
    <mergeCell ref="B77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10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</mergeCells>
  <printOptions horizontalCentered="1"/>
  <pageMargins left="1.02361111111111" right="1.02361111111111" top="1" bottom="1" header="0.5" footer="0.5"/>
  <pageSetup paperSize="9" scale="51" fitToHeight="0" orientation="portrait" horizontalDpi="600"/>
  <headerFooter differentOddEven="1">
    <oddFooter>&amp;R&amp;16—&amp;P+12—</oddFooter>
    <evenFooter>&amp;L&amp;16—&amp;P+12—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zoomScale="70" zoomScaleNormal="70" topLeftCell="A35" workbookViewId="0">
      <selection activeCell="J50" sqref="J50"/>
    </sheetView>
  </sheetViews>
  <sheetFormatPr defaultColWidth="9" defaultRowHeight="14.25" outlineLevelCol="6"/>
  <cols>
    <col min="1" max="1" width="7.35833333333333" style="11" customWidth="1"/>
    <col min="2" max="2" width="23.2666666666667" style="11" customWidth="1"/>
    <col min="3" max="3" width="26.725" style="11" customWidth="1"/>
    <col min="4" max="4" width="24.9083333333333" style="11" customWidth="1"/>
    <col min="5" max="5" width="23.2666666666667" style="11" customWidth="1"/>
    <col min="6" max="6" width="21.2666666666667" style="12" customWidth="1"/>
    <col min="7" max="7" width="40.9083333333333" style="12" customWidth="1"/>
    <col min="8" max="16384" width="9" style="12"/>
  </cols>
  <sheetData>
    <row r="1" ht="30" customHeight="1" spans="1:6">
      <c r="A1" s="13" t="s">
        <v>154</v>
      </c>
      <c r="B1" s="13"/>
      <c r="C1" s="13"/>
      <c r="D1" s="13"/>
      <c r="E1" s="13"/>
      <c r="F1" s="13"/>
    </row>
    <row r="2" ht="30" customHeight="1" spans="1:6">
      <c r="A2" s="14" t="s">
        <v>3</v>
      </c>
      <c r="B2" s="14" t="s">
        <v>155</v>
      </c>
      <c r="C2" s="14" t="s">
        <v>156</v>
      </c>
      <c r="D2" s="14" t="s">
        <v>157</v>
      </c>
      <c r="E2" s="14" t="s">
        <v>158</v>
      </c>
      <c r="F2" s="14" t="s">
        <v>159</v>
      </c>
    </row>
    <row r="3" ht="30" customHeight="1" spans="1:6">
      <c r="A3" s="15">
        <v>1</v>
      </c>
      <c r="B3" s="16" t="s">
        <v>160</v>
      </c>
      <c r="C3" s="16" t="s">
        <v>161</v>
      </c>
      <c r="D3" s="17">
        <v>22764</v>
      </c>
      <c r="E3" s="17">
        <v>24190</v>
      </c>
      <c r="F3" s="18">
        <f t="shared" ref="F3:F14" si="0">E3-D3</f>
        <v>1426</v>
      </c>
    </row>
    <row r="4" ht="30" customHeight="1" spans="1:6">
      <c r="A4" s="19"/>
      <c r="B4" s="16"/>
      <c r="C4" s="16"/>
      <c r="D4" s="20">
        <v>22716</v>
      </c>
      <c r="E4" s="20">
        <v>24150</v>
      </c>
      <c r="F4" s="18">
        <f t="shared" si="0"/>
        <v>1434</v>
      </c>
    </row>
    <row r="5" ht="30" customHeight="1" spans="1:6">
      <c r="A5" s="15">
        <v>2</v>
      </c>
      <c r="B5" s="16" t="s">
        <v>162</v>
      </c>
      <c r="C5" s="16" t="s">
        <v>161</v>
      </c>
      <c r="D5" s="17">
        <v>24294</v>
      </c>
      <c r="E5" s="17">
        <v>26655</v>
      </c>
      <c r="F5" s="18">
        <f t="shared" si="0"/>
        <v>2361</v>
      </c>
    </row>
    <row r="6" ht="30" customHeight="1" spans="1:6">
      <c r="A6" s="19"/>
      <c r="B6" s="16"/>
      <c r="C6" s="16"/>
      <c r="D6" s="20">
        <v>24270</v>
      </c>
      <c r="E6" s="20">
        <v>26604</v>
      </c>
      <c r="F6" s="18">
        <f t="shared" si="0"/>
        <v>2334</v>
      </c>
    </row>
    <row r="7" ht="30" customHeight="1" spans="1:6">
      <c r="A7" s="15">
        <v>3</v>
      </c>
      <c r="B7" s="16" t="s">
        <v>163</v>
      </c>
      <c r="C7" s="16" t="s">
        <v>164</v>
      </c>
      <c r="D7" s="17">
        <v>28796</v>
      </c>
      <c r="E7" s="17">
        <v>29286</v>
      </c>
      <c r="F7" s="18">
        <f t="shared" si="0"/>
        <v>490</v>
      </c>
    </row>
    <row r="8" ht="30" customHeight="1" spans="1:6">
      <c r="A8" s="19"/>
      <c r="B8" s="16"/>
      <c r="C8" s="16"/>
      <c r="D8" s="20">
        <v>28762</v>
      </c>
      <c r="E8" s="20">
        <v>29246</v>
      </c>
      <c r="F8" s="18">
        <f t="shared" si="0"/>
        <v>484</v>
      </c>
    </row>
    <row r="9" ht="30" customHeight="1" spans="1:6">
      <c r="A9" s="15">
        <v>4</v>
      </c>
      <c r="B9" s="16" t="s">
        <v>165</v>
      </c>
      <c r="C9" s="16" t="s">
        <v>161</v>
      </c>
      <c r="D9" s="17">
        <v>29468</v>
      </c>
      <c r="E9" s="17">
        <v>30575</v>
      </c>
      <c r="F9" s="18">
        <f t="shared" si="0"/>
        <v>1107</v>
      </c>
    </row>
    <row r="10" ht="30" customHeight="1" spans="1:6">
      <c r="A10" s="19"/>
      <c r="B10" s="16"/>
      <c r="C10" s="16"/>
      <c r="D10" s="20">
        <v>29440.3</v>
      </c>
      <c r="E10" s="20">
        <v>30485</v>
      </c>
      <c r="F10" s="18">
        <f t="shared" si="0"/>
        <v>1044.7</v>
      </c>
    </row>
    <row r="11" ht="30" customHeight="1" spans="1:6">
      <c r="A11" s="15">
        <v>5</v>
      </c>
      <c r="B11" s="16" t="s">
        <v>166</v>
      </c>
      <c r="C11" s="16" t="s">
        <v>167</v>
      </c>
      <c r="D11" s="17">
        <v>32505</v>
      </c>
      <c r="E11" s="17">
        <v>33080</v>
      </c>
      <c r="F11" s="18">
        <f t="shared" si="0"/>
        <v>575</v>
      </c>
    </row>
    <row r="12" ht="30" customHeight="1" spans="1:6">
      <c r="A12" s="19"/>
      <c r="B12" s="16"/>
      <c r="C12" s="16"/>
      <c r="D12" s="20">
        <v>32480</v>
      </c>
      <c r="E12" s="20">
        <v>33020</v>
      </c>
      <c r="F12" s="18">
        <f t="shared" si="0"/>
        <v>540</v>
      </c>
    </row>
    <row r="13" ht="30" customHeight="1" spans="1:6">
      <c r="A13" s="15">
        <v>6</v>
      </c>
      <c r="B13" s="16" t="s">
        <v>168</v>
      </c>
      <c r="C13" s="16" t="s">
        <v>161</v>
      </c>
      <c r="D13" s="17">
        <v>35139</v>
      </c>
      <c r="E13" s="17">
        <v>36698</v>
      </c>
      <c r="F13" s="18">
        <f t="shared" si="0"/>
        <v>1559</v>
      </c>
    </row>
    <row r="14" ht="30" customHeight="1" spans="1:6">
      <c r="A14" s="19"/>
      <c r="B14" s="16"/>
      <c r="C14" s="16"/>
      <c r="D14" s="20">
        <v>35084</v>
      </c>
      <c r="E14" s="20">
        <v>36702</v>
      </c>
      <c r="F14" s="18">
        <f t="shared" si="0"/>
        <v>1618</v>
      </c>
    </row>
    <row r="15" ht="30" customHeight="1" spans="1:6">
      <c r="A15" s="15">
        <v>7</v>
      </c>
      <c r="B15" s="16" t="s">
        <v>169</v>
      </c>
      <c r="C15" s="16" t="s">
        <v>170</v>
      </c>
      <c r="D15" s="17">
        <v>79640</v>
      </c>
      <c r="E15" s="17">
        <v>83225</v>
      </c>
      <c r="F15" s="18">
        <f t="shared" ref="F15:F38" si="1">E15-D15</f>
        <v>3585</v>
      </c>
    </row>
    <row r="16" ht="30" customHeight="1" spans="1:6">
      <c r="A16" s="19"/>
      <c r="B16" s="16"/>
      <c r="C16" s="16"/>
      <c r="D16" s="20">
        <v>79593</v>
      </c>
      <c r="E16" s="20">
        <v>83223</v>
      </c>
      <c r="F16" s="18">
        <f t="shared" si="1"/>
        <v>3630</v>
      </c>
    </row>
    <row r="17" ht="30" customHeight="1" spans="1:6">
      <c r="A17" s="15">
        <v>8</v>
      </c>
      <c r="B17" s="21" t="s">
        <v>171</v>
      </c>
      <c r="C17" s="21" t="s">
        <v>161</v>
      </c>
      <c r="D17" s="17">
        <v>84590</v>
      </c>
      <c r="E17" s="17">
        <v>86767</v>
      </c>
      <c r="F17" s="18">
        <f t="shared" si="1"/>
        <v>2177</v>
      </c>
    </row>
    <row r="18" ht="30" customHeight="1" spans="1:6">
      <c r="A18" s="19"/>
      <c r="B18" s="22"/>
      <c r="C18" s="22"/>
      <c r="D18" s="20">
        <v>84590</v>
      </c>
      <c r="E18" s="20">
        <v>86780</v>
      </c>
      <c r="F18" s="18">
        <f t="shared" si="1"/>
        <v>2190</v>
      </c>
    </row>
    <row r="19" ht="30" customHeight="1" spans="1:6">
      <c r="A19" s="15">
        <v>9</v>
      </c>
      <c r="B19" s="21" t="s">
        <v>172</v>
      </c>
      <c r="C19" s="21" t="s">
        <v>161</v>
      </c>
      <c r="D19" s="17">
        <v>88825</v>
      </c>
      <c r="E19" s="17">
        <v>90440</v>
      </c>
      <c r="F19" s="18">
        <f t="shared" si="1"/>
        <v>1615</v>
      </c>
    </row>
    <row r="20" ht="30" customHeight="1" spans="1:6">
      <c r="A20" s="19"/>
      <c r="B20" s="22"/>
      <c r="C20" s="22"/>
      <c r="D20" s="20">
        <v>88825</v>
      </c>
      <c r="E20" s="20">
        <v>90470</v>
      </c>
      <c r="F20" s="18">
        <f t="shared" si="1"/>
        <v>1645</v>
      </c>
    </row>
    <row r="21" ht="30" customHeight="1" spans="1:6">
      <c r="A21" s="15">
        <v>10</v>
      </c>
      <c r="B21" s="21" t="s">
        <v>173</v>
      </c>
      <c r="C21" s="21" t="s">
        <v>161</v>
      </c>
      <c r="D21" s="17">
        <v>101436</v>
      </c>
      <c r="E21" s="17">
        <v>103755</v>
      </c>
      <c r="F21" s="18">
        <f t="shared" si="1"/>
        <v>2319</v>
      </c>
    </row>
    <row r="22" ht="30" customHeight="1" spans="1:6">
      <c r="A22" s="19"/>
      <c r="B22" s="22"/>
      <c r="C22" s="22"/>
      <c r="D22" s="20">
        <v>101415</v>
      </c>
      <c r="E22" s="20">
        <v>103725</v>
      </c>
      <c r="F22" s="18">
        <f t="shared" si="1"/>
        <v>2310</v>
      </c>
    </row>
    <row r="23" ht="30" customHeight="1" spans="1:6">
      <c r="A23" s="15">
        <v>11</v>
      </c>
      <c r="B23" s="21" t="s">
        <v>174</v>
      </c>
      <c r="C23" s="21" t="s">
        <v>161</v>
      </c>
      <c r="D23" s="17">
        <v>105962</v>
      </c>
      <c r="E23" s="17">
        <v>107435</v>
      </c>
      <c r="F23" s="18">
        <f t="shared" si="1"/>
        <v>1473</v>
      </c>
    </row>
    <row r="24" ht="30" customHeight="1" spans="1:6">
      <c r="A24" s="19"/>
      <c r="B24" s="22"/>
      <c r="C24" s="22"/>
      <c r="D24" s="20">
        <v>105962</v>
      </c>
      <c r="E24" s="20">
        <v>107420</v>
      </c>
      <c r="F24" s="18">
        <f t="shared" si="1"/>
        <v>1458</v>
      </c>
    </row>
    <row r="25" ht="30" customHeight="1" spans="1:6">
      <c r="A25" s="15">
        <v>12</v>
      </c>
      <c r="B25" s="21" t="s">
        <v>175</v>
      </c>
      <c r="C25" s="21" t="s">
        <v>170</v>
      </c>
      <c r="D25" s="17">
        <v>107725</v>
      </c>
      <c r="E25" s="17">
        <v>109710</v>
      </c>
      <c r="F25" s="18">
        <f t="shared" si="1"/>
        <v>1985</v>
      </c>
    </row>
    <row r="26" ht="30" customHeight="1" spans="1:6">
      <c r="A26" s="19"/>
      <c r="B26" s="22"/>
      <c r="C26" s="22"/>
      <c r="D26" s="20">
        <v>107743</v>
      </c>
      <c r="E26" s="20">
        <v>109690</v>
      </c>
      <c r="F26" s="18">
        <f t="shared" si="1"/>
        <v>1947</v>
      </c>
    </row>
    <row r="27" ht="30" customHeight="1" spans="1:6">
      <c r="A27" s="15">
        <v>13</v>
      </c>
      <c r="B27" s="21" t="s">
        <v>176</v>
      </c>
      <c r="C27" s="21" t="s">
        <v>167</v>
      </c>
      <c r="D27" s="17">
        <v>110370</v>
      </c>
      <c r="E27" s="17">
        <v>111365</v>
      </c>
      <c r="F27" s="18">
        <f t="shared" si="1"/>
        <v>995</v>
      </c>
    </row>
    <row r="28" ht="30" customHeight="1" spans="1:6">
      <c r="A28" s="19"/>
      <c r="B28" s="22"/>
      <c r="C28" s="22"/>
      <c r="D28" s="20">
        <v>110382</v>
      </c>
      <c r="E28" s="20">
        <v>111345</v>
      </c>
      <c r="F28" s="18">
        <f t="shared" si="1"/>
        <v>963</v>
      </c>
    </row>
    <row r="29" ht="30" customHeight="1" spans="1:6">
      <c r="A29" s="15">
        <v>14</v>
      </c>
      <c r="B29" s="21" t="s">
        <v>177</v>
      </c>
      <c r="C29" s="21" t="s">
        <v>161</v>
      </c>
      <c r="D29" s="17">
        <v>114820</v>
      </c>
      <c r="E29" s="17">
        <v>116433</v>
      </c>
      <c r="F29" s="18">
        <f t="shared" si="1"/>
        <v>1613</v>
      </c>
    </row>
    <row r="30" ht="30" customHeight="1" spans="1:6">
      <c r="A30" s="19"/>
      <c r="B30" s="22"/>
      <c r="C30" s="22"/>
      <c r="D30" s="20">
        <v>114815</v>
      </c>
      <c r="E30" s="20">
        <v>116440</v>
      </c>
      <c r="F30" s="18">
        <f t="shared" si="1"/>
        <v>1625</v>
      </c>
    </row>
    <row r="31" ht="30" customHeight="1" spans="1:6">
      <c r="A31" s="15">
        <v>15</v>
      </c>
      <c r="B31" s="21" t="s">
        <v>178</v>
      </c>
      <c r="C31" s="21" t="s">
        <v>170</v>
      </c>
      <c r="D31" s="17">
        <v>120144</v>
      </c>
      <c r="E31" s="17">
        <v>123760</v>
      </c>
      <c r="F31" s="18">
        <f t="shared" si="1"/>
        <v>3616</v>
      </c>
    </row>
    <row r="32" ht="30" customHeight="1" spans="1:6">
      <c r="A32" s="19"/>
      <c r="B32" s="22"/>
      <c r="C32" s="22"/>
      <c r="D32" s="20">
        <v>120146</v>
      </c>
      <c r="E32" s="20">
        <v>123760</v>
      </c>
      <c r="F32" s="18">
        <f t="shared" si="1"/>
        <v>3614</v>
      </c>
    </row>
    <row r="33" ht="30" customHeight="1" spans="1:6">
      <c r="A33" s="15">
        <v>16</v>
      </c>
      <c r="B33" s="21" t="s">
        <v>179</v>
      </c>
      <c r="C33" s="21" t="s">
        <v>161</v>
      </c>
      <c r="D33" s="17">
        <v>126376</v>
      </c>
      <c r="E33" s="17">
        <v>127752</v>
      </c>
      <c r="F33" s="18">
        <f t="shared" si="1"/>
        <v>1376</v>
      </c>
    </row>
    <row r="34" ht="30" customHeight="1" spans="1:6">
      <c r="A34" s="19"/>
      <c r="B34" s="22"/>
      <c r="C34" s="22"/>
      <c r="D34" s="20">
        <v>126390</v>
      </c>
      <c r="E34" s="20">
        <v>127755</v>
      </c>
      <c r="F34" s="18">
        <f t="shared" si="1"/>
        <v>1365</v>
      </c>
    </row>
    <row r="35" ht="30" customHeight="1" spans="1:6">
      <c r="A35" s="15">
        <v>17</v>
      </c>
      <c r="B35" s="21" t="s">
        <v>180</v>
      </c>
      <c r="C35" s="21" t="s">
        <v>161</v>
      </c>
      <c r="D35" s="17">
        <v>128880</v>
      </c>
      <c r="E35" s="17">
        <v>130230</v>
      </c>
      <c r="F35" s="18">
        <f t="shared" si="1"/>
        <v>1350</v>
      </c>
    </row>
    <row r="36" ht="30" customHeight="1" spans="1:6">
      <c r="A36" s="19"/>
      <c r="B36" s="22"/>
      <c r="C36" s="22"/>
      <c r="D36" s="20">
        <v>128891</v>
      </c>
      <c r="E36" s="20">
        <v>130240</v>
      </c>
      <c r="F36" s="18">
        <f t="shared" si="1"/>
        <v>1349</v>
      </c>
    </row>
    <row r="37" ht="30" customHeight="1" spans="1:6">
      <c r="A37" s="15">
        <v>18</v>
      </c>
      <c r="B37" s="21" t="s">
        <v>181</v>
      </c>
      <c r="C37" s="21" t="s">
        <v>167</v>
      </c>
      <c r="D37" s="17">
        <v>141285</v>
      </c>
      <c r="E37" s="17">
        <v>141805</v>
      </c>
      <c r="F37" s="18">
        <f t="shared" si="1"/>
        <v>520</v>
      </c>
    </row>
    <row r="38" ht="30" customHeight="1" spans="1:6">
      <c r="A38" s="19"/>
      <c r="B38" s="22"/>
      <c r="C38" s="22"/>
      <c r="D38" s="20">
        <v>141290</v>
      </c>
      <c r="E38" s="20">
        <v>141832</v>
      </c>
      <c r="F38" s="18">
        <f t="shared" si="1"/>
        <v>542</v>
      </c>
    </row>
    <row r="39" ht="30" customHeight="1" spans="1:7">
      <c r="A39" s="15">
        <v>19</v>
      </c>
      <c r="B39" s="16" t="s">
        <v>182</v>
      </c>
      <c r="C39" s="16" t="s">
        <v>164</v>
      </c>
      <c r="D39" s="17" t="s">
        <v>183</v>
      </c>
      <c r="E39" s="17" t="s">
        <v>184</v>
      </c>
      <c r="F39" s="18">
        <v>403</v>
      </c>
      <c r="G39" s="11"/>
    </row>
    <row r="40" ht="30" customHeight="1" spans="1:7">
      <c r="A40" s="19"/>
      <c r="B40" s="16"/>
      <c r="C40" s="16"/>
      <c r="D40" s="20" t="s">
        <v>185</v>
      </c>
      <c r="E40" s="20" t="s">
        <v>186</v>
      </c>
      <c r="F40" s="18">
        <v>402</v>
      </c>
      <c r="G40" s="11"/>
    </row>
    <row r="41" ht="30" customHeight="1" spans="1:7">
      <c r="A41" s="15">
        <v>20</v>
      </c>
      <c r="B41" s="21" t="s">
        <v>187</v>
      </c>
      <c r="C41" s="21" t="s">
        <v>161</v>
      </c>
      <c r="D41" s="17" t="s">
        <v>188</v>
      </c>
      <c r="E41" s="17" t="s">
        <v>189</v>
      </c>
      <c r="F41" s="18">
        <v>2875</v>
      </c>
      <c r="G41" s="23"/>
    </row>
    <row r="42" ht="30" customHeight="1" spans="1:7">
      <c r="A42" s="19"/>
      <c r="B42" s="22"/>
      <c r="C42" s="22"/>
      <c r="D42" s="20" t="s">
        <v>190</v>
      </c>
      <c r="E42" s="20" t="s">
        <v>191</v>
      </c>
      <c r="F42" s="18">
        <v>2878</v>
      </c>
      <c r="G42" s="23"/>
    </row>
    <row r="43" ht="30" customHeight="1" spans="1:7">
      <c r="A43" s="15">
        <v>21</v>
      </c>
      <c r="B43" s="21" t="s">
        <v>192</v>
      </c>
      <c r="C43" s="16" t="s">
        <v>164</v>
      </c>
      <c r="D43" s="17" t="s">
        <v>193</v>
      </c>
      <c r="E43" s="17" t="s">
        <v>194</v>
      </c>
      <c r="F43" s="18">
        <v>373</v>
      </c>
      <c r="G43" s="23"/>
    </row>
    <row r="44" ht="30" customHeight="1" spans="1:7">
      <c r="A44" s="19"/>
      <c r="B44" s="22"/>
      <c r="C44" s="16"/>
      <c r="D44" s="20" t="s">
        <v>195</v>
      </c>
      <c r="E44" s="20" t="s">
        <v>196</v>
      </c>
      <c r="F44" s="18">
        <v>400</v>
      </c>
      <c r="G44" s="23"/>
    </row>
    <row r="45" ht="30" customHeight="1" spans="1:7">
      <c r="A45" s="15">
        <v>22</v>
      </c>
      <c r="B45" s="21" t="s">
        <v>197</v>
      </c>
      <c r="C45" s="21" t="s">
        <v>164</v>
      </c>
      <c r="D45" s="17" t="s">
        <v>198</v>
      </c>
      <c r="E45" s="17" t="s">
        <v>199</v>
      </c>
      <c r="F45" s="18">
        <v>410</v>
      </c>
      <c r="G45" s="23"/>
    </row>
    <row r="46" ht="30" customHeight="1" spans="1:7">
      <c r="A46" s="19"/>
      <c r="B46" s="22"/>
      <c r="C46" s="22"/>
      <c r="D46" s="20" t="s">
        <v>200</v>
      </c>
      <c r="E46" s="20" t="s">
        <v>201</v>
      </c>
      <c r="F46" s="18">
        <v>380</v>
      </c>
      <c r="G46" s="23"/>
    </row>
    <row r="47" ht="30" customHeight="1" spans="1:7">
      <c r="A47" s="15">
        <v>23</v>
      </c>
      <c r="B47" s="21" t="s">
        <v>202</v>
      </c>
      <c r="C47" s="21" t="s">
        <v>161</v>
      </c>
      <c r="D47" s="17" t="s">
        <v>203</v>
      </c>
      <c r="E47" s="17" t="s">
        <v>204</v>
      </c>
      <c r="F47" s="18">
        <v>647</v>
      </c>
      <c r="G47" s="24"/>
    </row>
    <row r="48" ht="30" customHeight="1" spans="1:7">
      <c r="A48" s="19"/>
      <c r="B48" s="22"/>
      <c r="C48" s="22"/>
      <c r="D48" s="20" t="s">
        <v>205</v>
      </c>
      <c r="E48" s="20" t="s">
        <v>206</v>
      </c>
      <c r="F48" s="18">
        <v>665</v>
      </c>
      <c r="G48" s="24"/>
    </row>
    <row r="49" ht="30" customHeight="1" spans="1:6">
      <c r="A49" s="25" t="s">
        <v>207</v>
      </c>
      <c r="B49" s="25"/>
      <c r="C49" s="25"/>
      <c r="D49" s="25"/>
      <c r="E49" s="25"/>
      <c r="F49" s="25">
        <f>SUM(F1:F48)</f>
        <v>69667.7</v>
      </c>
    </row>
  </sheetData>
  <mergeCells count="72">
    <mergeCell ref="A1:F1"/>
    <mergeCell ref="A49:B49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G47:G48"/>
  </mergeCells>
  <printOptions horizontalCentered="1"/>
  <pageMargins left="1.02361111111111" right="1.02361111111111" top="1" bottom="1" header="0.5" footer="0.5"/>
  <pageSetup paperSize="9" scale="63" fitToHeight="0" orientation="portrait" horizontalDpi="600"/>
  <headerFooter differentOddEven="1">
    <oddFooter>&amp;R&amp;16—19—</oddFooter>
    <evenFooter>&amp;L&amp;16—20—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opLeftCell="B1" workbookViewId="0">
      <selection activeCell="H13" sqref="H13"/>
    </sheetView>
  </sheetViews>
  <sheetFormatPr defaultColWidth="9" defaultRowHeight="13.5" outlineLevelCol="4"/>
  <cols>
    <col min="1" max="1" width="11.3583333333333" customWidth="1"/>
    <col min="2" max="2" width="40.6333333333333" customWidth="1"/>
    <col min="3" max="3" width="30.9083333333333" customWidth="1"/>
    <col min="4" max="4" width="45.45" customWidth="1"/>
  </cols>
  <sheetData>
    <row r="1" ht="40" customHeight="1" spans="1:4">
      <c r="A1" s="1" t="s">
        <v>208</v>
      </c>
      <c r="B1" s="1"/>
      <c r="C1" s="1"/>
      <c r="D1" s="1"/>
    </row>
    <row r="2" s="6" customFormat="1" ht="72" customHeight="1" spans="1:4">
      <c r="A2" s="2" t="s">
        <v>3</v>
      </c>
      <c r="B2" s="2" t="s">
        <v>209</v>
      </c>
      <c r="C2" s="2" t="s">
        <v>210</v>
      </c>
      <c r="D2" s="2" t="s">
        <v>211</v>
      </c>
    </row>
    <row r="3" s="6" customFormat="1" ht="42" customHeight="1" spans="1:4">
      <c r="A3" s="3">
        <v>1</v>
      </c>
      <c r="B3" s="3" t="s">
        <v>212</v>
      </c>
      <c r="C3" s="3" t="s">
        <v>213</v>
      </c>
      <c r="D3" s="3" t="s">
        <v>214</v>
      </c>
    </row>
    <row r="4" s="6" customFormat="1" ht="42" customHeight="1" spans="1:4">
      <c r="A4" s="3">
        <v>2</v>
      </c>
      <c r="B4" s="3" t="s">
        <v>103</v>
      </c>
      <c r="C4" s="3" t="s">
        <v>215</v>
      </c>
      <c r="D4" s="3" t="s">
        <v>216</v>
      </c>
    </row>
    <row r="5" s="6" customFormat="1" ht="42" customHeight="1" spans="1:4">
      <c r="A5" s="3">
        <v>3</v>
      </c>
      <c r="B5" s="3" t="s">
        <v>217</v>
      </c>
      <c r="C5" s="3" t="s">
        <v>218</v>
      </c>
      <c r="D5" s="3" t="s">
        <v>219</v>
      </c>
    </row>
    <row r="6" s="8" customFormat="1" ht="42" customHeight="1" spans="1:5">
      <c r="A6" s="9">
        <v>4</v>
      </c>
      <c r="B6" s="9" t="s">
        <v>106</v>
      </c>
      <c r="C6" s="9" t="s">
        <v>220</v>
      </c>
      <c r="D6" s="9" t="s">
        <v>221</v>
      </c>
      <c r="E6" s="10"/>
    </row>
    <row r="7" s="6" customFormat="1" ht="42" customHeight="1" spans="1:4">
      <c r="A7" s="3">
        <v>5</v>
      </c>
      <c r="B7" s="3" t="s">
        <v>222</v>
      </c>
      <c r="C7" s="3" t="s">
        <v>223</v>
      </c>
      <c r="D7" s="3" t="s">
        <v>224</v>
      </c>
    </row>
    <row r="8" s="6" customFormat="1" ht="42" customHeight="1" spans="1:4">
      <c r="A8" s="3">
        <v>6</v>
      </c>
      <c r="B8" s="3" t="s">
        <v>225</v>
      </c>
      <c r="C8" s="3" t="s">
        <v>226</v>
      </c>
      <c r="D8" s="3" t="s">
        <v>227</v>
      </c>
    </row>
    <row r="9" s="6" customFormat="1" ht="42" customHeight="1" spans="1:4">
      <c r="A9" s="3">
        <v>7</v>
      </c>
      <c r="B9" s="3" t="s">
        <v>124</v>
      </c>
      <c r="C9" s="3" t="s">
        <v>228</v>
      </c>
      <c r="D9" s="3" t="s">
        <v>229</v>
      </c>
    </row>
    <row r="10" s="6" customFormat="1" ht="42" customHeight="1" spans="1:4">
      <c r="A10" s="3">
        <v>8</v>
      </c>
      <c r="B10" s="3" t="s">
        <v>127</v>
      </c>
      <c r="C10" s="3" t="s">
        <v>230</v>
      </c>
      <c r="D10" s="3" t="s">
        <v>231</v>
      </c>
    </row>
    <row r="11" s="6" customFormat="1" ht="42" customHeight="1" spans="1:4">
      <c r="A11" s="3">
        <v>9</v>
      </c>
      <c r="B11" s="3" t="s">
        <v>232</v>
      </c>
      <c r="C11" s="3" t="s">
        <v>233</v>
      </c>
      <c r="D11" s="3" t="s">
        <v>234</v>
      </c>
    </row>
    <row r="12" s="6" customFormat="1" ht="42" customHeight="1" spans="1:5">
      <c r="A12" s="3">
        <v>10</v>
      </c>
      <c r="B12" s="3" t="s">
        <v>235</v>
      </c>
      <c r="C12" s="3" t="s">
        <v>236</v>
      </c>
      <c r="D12" s="3" t="s">
        <v>237</v>
      </c>
      <c r="E12" s="7"/>
    </row>
    <row r="13" ht="42" customHeight="1" spans="1:4">
      <c r="A13" s="3">
        <v>11</v>
      </c>
      <c r="B13" s="3" t="s">
        <v>238</v>
      </c>
      <c r="C13" s="3" t="s">
        <v>239</v>
      </c>
      <c r="D13" s="3" t="s">
        <v>240</v>
      </c>
    </row>
    <row r="14" ht="42" customHeight="1" spans="1:4">
      <c r="A14" s="3">
        <v>12</v>
      </c>
      <c r="B14" s="3" t="s">
        <v>140</v>
      </c>
      <c r="C14" s="3" t="s">
        <v>241</v>
      </c>
      <c r="D14" s="3" t="s">
        <v>242</v>
      </c>
    </row>
  </sheetData>
  <mergeCells count="1">
    <mergeCell ref="A1:D1"/>
  </mergeCells>
  <printOptions horizontalCentered="1"/>
  <pageMargins left="1.02361111111111" right="1.02361111111111" top="1" bottom="1" header="0.5" footer="0.5"/>
  <pageSetup paperSize="9" scale="63" orientation="portrait" horizontalDpi="600"/>
  <headerFooter>
    <oddFooter>&amp;R&amp;16—21—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zoomScale="70" zoomScaleNormal="70" workbookViewId="0">
      <selection activeCell="J5" sqref="J5"/>
    </sheetView>
  </sheetViews>
  <sheetFormatPr defaultColWidth="9" defaultRowHeight="13.5" outlineLevelRow="5" outlineLevelCol="4"/>
  <cols>
    <col min="1" max="1" width="11.3583333333333" customWidth="1"/>
    <col min="2" max="2" width="40.6333333333333" customWidth="1"/>
    <col min="3" max="3" width="30.9083333333333" customWidth="1"/>
    <col min="4" max="4" width="53.45" customWidth="1"/>
  </cols>
  <sheetData>
    <row r="1" ht="42" customHeight="1" spans="1:4">
      <c r="A1" s="1" t="s">
        <v>243</v>
      </c>
      <c r="B1" s="1"/>
      <c r="C1" s="1"/>
      <c r="D1" s="1"/>
    </row>
    <row r="2" s="6" customFormat="1" ht="42" customHeight="1" spans="1:4">
      <c r="A2" s="2" t="s">
        <v>3</v>
      </c>
      <c r="B2" s="2" t="s">
        <v>244</v>
      </c>
      <c r="C2" s="2" t="s">
        <v>210</v>
      </c>
      <c r="D2" s="2" t="s">
        <v>211</v>
      </c>
    </row>
    <row r="3" s="6" customFormat="1" ht="55" customHeight="1" spans="1:4">
      <c r="A3" s="3">
        <v>1</v>
      </c>
      <c r="B3" s="4" t="s">
        <v>245</v>
      </c>
      <c r="C3" s="3" t="s">
        <v>246</v>
      </c>
      <c r="D3" s="3" t="s">
        <v>216</v>
      </c>
    </row>
    <row r="4" s="6" customFormat="1" ht="55" customHeight="1" spans="1:4">
      <c r="A4" s="3">
        <v>2</v>
      </c>
      <c r="B4" s="4" t="s">
        <v>247</v>
      </c>
      <c r="C4" s="3" t="s">
        <v>248</v>
      </c>
      <c r="D4" s="3" t="s">
        <v>249</v>
      </c>
    </row>
    <row r="5" ht="55" customHeight="1" spans="1:5">
      <c r="A5" s="3">
        <v>3</v>
      </c>
      <c r="B5" s="4" t="s">
        <v>250</v>
      </c>
      <c r="C5" s="3" t="s">
        <v>230</v>
      </c>
      <c r="D5" s="3" t="s">
        <v>231</v>
      </c>
      <c r="E5" s="6"/>
    </row>
    <row r="6" ht="55" customHeight="1" spans="1:5">
      <c r="A6" s="3">
        <v>4</v>
      </c>
      <c r="B6" s="4" t="s">
        <v>251</v>
      </c>
      <c r="C6" s="3" t="s">
        <v>252</v>
      </c>
      <c r="D6" s="3" t="s">
        <v>253</v>
      </c>
      <c r="E6" s="7"/>
    </row>
  </sheetData>
  <mergeCells count="1">
    <mergeCell ref="A1:D1"/>
  </mergeCells>
  <printOptions horizontalCentered="1"/>
  <pageMargins left="1.02361111111111" right="1.02361111111111" top="1" bottom="1" header="0.5" footer="0.5"/>
  <pageSetup paperSize="9" scale="59" orientation="portrait" horizontalDpi="600"/>
  <headerFooter>
    <oddFooter>&amp;R&amp;16—22—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zoomScale="70" zoomScaleNormal="70" workbookViewId="0">
      <selection activeCell="A12" sqref="$A2:$XFD12"/>
    </sheetView>
  </sheetViews>
  <sheetFormatPr defaultColWidth="9" defaultRowHeight="13.5" outlineLevelCol="3"/>
  <cols>
    <col min="1" max="1" width="11.3583333333333" customWidth="1"/>
    <col min="2" max="2" width="24.2833333333333" customWidth="1"/>
    <col min="3" max="3" width="30.9083333333333" customWidth="1"/>
    <col min="4" max="4" width="46.6" customWidth="1"/>
  </cols>
  <sheetData>
    <row r="1" ht="40" customHeight="1" spans="1:4">
      <c r="A1" s="1" t="s">
        <v>254</v>
      </c>
      <c r="B1" s="1"/>
      <c r="C1" s="1"/>
      <c r="D1" s="1"/>
    </row>
    <row r="2" ht="36" customHeight="1" spans="1:4">
      <c r="A2" s="2" t="s">
        <v>3</v>
      </c>
      <c r="B2" s="2" t="s">
        <v>255</v>
      </c>
      <c r="C2" s="2" t="s">
        <v>256</v>
      </c>
      <c r="D2" s="2" t="s">
        <v>257</v>
      </c>
    </row>
    <row r="3" ht="36" customHeight="1" spans="1:4">
      <c r="A3" s="3">
        <v>1</v>
      </c>
      <c r="B3" s="4" t="s">
        <v>258</v>
      </c>
      <c r="C3" s="4" t="s">
        <v>259</v>
      </c>
      <c r="D3" s="4"/>
    </row>
    <row r="4" ht="36" customHeight="1" spans="1:4">
      <c r="A4" s="3">
        <v>2</v>
      </c>
      <c r="B4" s="4" t="s">
        <v>260</v>
      </c>
      <c r="C4" s="4" t="s">
        <v>261</v>
      </c>
      <c r="D4" s="4"/>
    </row>
    <row r="5" ht="36" customHeight="1" spans="1:4">
      <c r="A5" s="3">
        <v>3</v>
      </c>
      <c r="B5" s="4" t="s">
        <v>262</v>
      </c>
      <c r="C5" s="4" t="s">
        <v>261</v>
      </c>
      <c r="D5" s="4"/>
    </row>
    <row r="6" ht="36" customHeight="1" spans="1:4">
      <c r="A6" s="3">
        <v>4</v>
      </c>
      <c r="B6" s="5" t="s">
        <v>263</v>
      </c>
      <c r="C6" s="4" t="s">
        <v>264</v>
      </c>
      <c r="D6" s="4"/>
    </row>
    <row r="7" ht="36" customHeight="1" spans="1:4">
      <c r="A7" s="3">
        <v>5</v>
      </c>
      <c r="B7" s="4" t="s">
        <v>265</v>
      </c>
      <c r="C7" s="4" t="s">
        <v>266</v>
      </c>
      <c r="D7" s="4" t="s">
        <v>267</v>
      </c>
    </row>
    <row r="8" ht="36" customHeight="1" spans="1:4">
      <c r="A8" s="3">
        <v>6</v>
      </c>
      <c r="B8" s="4" t="s">
        <v>268</v>
      </c>
      <c r="C8" s="4" t="s">
        <v>261</v>
      </c>
      <c r="D8" s="4"/>
    </row>
    <row r="9" ht="36" customHeight="1" spans="1:4">
      <c r="A9" s="3">
        <v>7</v>
      </c>
      <c r="B9" s="4" t="s">
        <v>269</v>
      </c>
      <c r="C9" s="4" t="s">
        <v>264</v>
      </c>
      <c r="D9" s="4"/>
    </row>
    <row r="10" ht="36" customHeight="1" spans="1:4">
      <c r="A10" s="3">
        <v>8</v>
      </c>
      <c r="B10" s="4" t="s">
        <v>270</v>
      </c>
      <c r="C10" s="4" t="s">
        <v>264</v>
      </c>
      <c r="D10" s="4"/>
    </row>
    <row r="11" ht="36" customHeight="1" spans="1:4">
      <c r="A11" s="3">
        <v>9</v>
      </c>
      <c r="B11" s="4" t="s">
        <v>271</v>
      </c>
      <c r="C11" s="4" t="s">
        <v>259</v>
      </c>
      <c r="D11" s="4"/>
    </row>
    <row r="12" ht="36" customHeight="1" spans="1:4">
      <c r="A12" s="3">
        <v>10</v>
      </c>
      <c r="B12" s="4" t="s">
        <v>272</v>
      </c>
      <c r="C12" s="4" t="s">
        <v>264</v>
      </c>
      <c r="D12" s="4"/>
    </row>
  </sheetData>
  <mergeCells count="1">
    <mergeCell ref="A1:D1"/>
  </mergeCells>
  <printOptions horizontalCentered="1"/>
  <pageMargins left="1.02361111111111" right="1.02361111111111" top="1" bottom="1" header="0.5" footer="0.5"/>
  <pageSetup paperSize="9" scale="71" orientation="portrait" horizontalDpi="600"/>
  <headerFooter>
    <oddFooter>&amp;R&amp;16—23—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安盘高速桥梁工程名称一览表</vt:lpstr>
      <vt:lpstr>安盘高速隧道工程名称一览表</vt:lpstr>
      <vt:lpstr>安盘高速公路互通名称一览表</vt:lpstr>
      <vt:lpstr>安盘高速服务区（停车区）名称一览表</vt:lpstr>
      <vt:lpstr>安盘高速公路收费站名称一览表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钟小燕</cp:lastModifiedBy>
  <dcterms:created xsi:type="dcterms:W3CDTF">2020-10-13T09:12:00Z</dcterms:created>
  <dcterms:modified xsi:type="dcterms:W3CDTF">2025-10-23T07:12:09Z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2052-12.1.0.23125</vt:lpwstr>
  </property>
  <property fmtid="{D5CDD505-2E9C-101B-9397-08002B2CF9AE}" pid="4" name="ICV">
    <vt:lpwstr>73FFB0E075CF410FAE7723E1D501525C_13</vt:lpwstr>
  </property>
</Properties>
</file>